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552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<sst xmlns="http://schemas.openxmlformats.org/spreadsheetml/2006/main" count="80" uniqueCount="71">
  <si>
    <t>温度</t>
  </si>
  <si>
    <t>飽和</t>
  </si>
  <si>
    <t>[ kPa ]</t>
  </si>
  <si>
    <t>水蒸気圧</t>
  </si>
  <si>
    <t>T</t>
  </si>
  <si>
    <t>[ ℃ ]</t>
  </si>
  <si>
    <r>
      <rPr>
        <b/>
        <i/>
        <sz val="11"/>
        <rFont val="ＭＳ Ｐゴシック"/>
        <family val="3"/>
      </rPr>
      <t>A</t>
    </r>
    <r>
      <rPr>
        <b/>
        <sz val="11"/>
        <rFont val="ＭＳ Ｐゴシック"/>
        <family val="3"/>
      </rPr>
      <t xml:space="preserve"> =</t>
    </r>
  </si>
  <si>
    <r>
      <rPr>
        <b/>
        <i/>
        <sz val="11"/>
        <rFont val="ＭＳ Ｐゴシック"/>
        <family val="3"/>
      </rPr>
      <t>B</t>
    </r>
    <r>
      <rPr>
        <b/>
        <sz val="11"/>
        <rFont val="ＭＳ Ｐゴシック"/>
        <family val="3"/>
      </rPr>
      <t xml:space="preserve"> =</t>
    </r>
  </si>
  <si>
    <r>
      <rPr>
        <b/>
        <i/>
        <sz val="11"/>
        <rFont val="ＭＳ Ｐゴシック"/>
        <family val="3"/>
      </rPr>
      <t>C</t>
    </r>
    <r>
      <rPr>
        <b/>
        <sz val="11"/>
        <rFont val="ＭＳ Ｐゴシック"/>
        <family val="3"/>
      </rPr>
      <t xml:space="preserve"> =</t>
    </r>
  </si>
  <si>
    <t>( 適用温度範囲</t>
  </si>
  <si>
    <r>
      <t>p</t>
    </r>
    <r>
      <rPr>
        <sz val="11"/>
        <rFont val="ＭＳ Ｐゴシック"/>
        <family val="3"/>
      </rPr>
      <t>s</t>
    </r>
  </si>
  <si>
    <t>Antoine式</t>
  </si>
  <si>
    <r>
      <t>10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 xml:space="preserve">168 </t>
    </r>
    <r>
      <rPr>
        <sz val="11"/>
        <rFont val="ＭＳ 明朝"/>
        <family val="1"/>
      </rPr>
      <t>℃</t>
    </r>
    <r>
      <rPr>
        <sz val="11"/>
        <rFont val="Times New Roman"/>
        <family val="1"/>
      </rPr>
      <t xml:space="preserve"> )</t>
    </r>
  </si>
  <si>
    <t>絶対湿度</t>
  </si>
  <si>
    <r>
      <rPr>
        <b/>
        <sz val="10.5"/>
        <color indexed="56"/>
        <rFont val="ＭＳ 明朝"/>
        <family val="1"/>
      </rPr>
      <t>温度</t>
    </r>
    <r>
      <rPr>
        <b/>
        <i/>
        <sz val="10.5"/>
        <color indexed="56"/>
        <rFont val="Times New Roman"/>
        <family val="1"/>
      </rPr>
      <t>T</t>
    </r>
    <r>
      <rPr>
        <b/>
        <sz val="10.5"/>
        <color indexed="56"/>
        <rFont val="Times New Roman"/>
        <family val="1"/>
      </rPr>
      <t>[K]</t>
    </r>
    <r>
      <rPr>
        <sz val="10.5"/>
        <rFont val="ＭＳ 明朝"/>
        <family val="1"/>
      </rPr>
      <t>と</t>
    </r>
    <r>
      <rPr>
        <b/>
        <sz val="10.5"/>
        <color indexed="10"/>
        <rFont val="ＭＳ 明朝"/>
        <family val="1"/>
      </rPr>
      <t>飽和水蒸気圧</t>
    </r>
    <r>
      <rPr>
        <b/>
        <i/>
        <sz val="10.5"/>
        <color indexed="10"/>
        <rFont val="Times New Roman"/>
        <family val="1"/>
      </rPr>
      <t>p</t>
    </r>
    <r>
      <rPr>
        <vertAlign val="subscript"/>
        <sz val="10.5"/>
        <color indexed="10"/>
        <rFont val="Times New Roman"/>
        <family val="1"/>
      </rPr>
      <t xml:space="preserve">s </t>
    </r>
    <r>
      <rPr>
        <sz val="10.5"/>
        <color indexed="10"/>
        <rFont val="Times New Roman"/>
        <family val="1"/>
      </rPr>
      <t>[Pa]</t>
    </r>
    <r>
      <rPr>
        <sz val="10.5"/>
        <rFont val="ＭＳ 明朝"/>
        <family val="1"/>
      </rPr>
      <t>の関係に</t>
    </r>
    <r>
      <rPr>
        <sz val="10.5"/>
        <rFont val="Times New Roman"/>
        <family val="1"/>
      </rPr>
      <t>Antoine (</t>
    </r>
    <r>
      <rPr>
        <sz val="10.5"/>
        <rFont val="ＭＳ 明朝"/>
        <family val="1"/>
      </rPr>
      <t>ｱﾝﾄﾜﾝ</t>
    </r>
    <r>
      <rPr>
        <sz val="10.5"/>
        <rFont val="Times New Roman"/>
        <family val="1"/>
      </rPr>
      <t xml:space="preserve">) </t>
    </r>
    <r>
      <rPr>
        <sz val="10.5"/>
        <rFont val="ＭＳ 明朝"/>
        <family val="1"/>
      </rPr>
      <t>式を用いる。</t>
    </r>
  </si>
  <si>
    <r>
      <rPr>
        <sz val="10.5"/>
        <rFont val="Times New Roman"/>
        <family val="1"/>
      </rPr>
      <t>Antoine (</t>
    </r>
    <r>
      <rPr>
        <sz val="10.5"/>
        <rFont val="ＭＳ 明朝"/>
        <family val="1"/>
      </rPr>
      <t>ｱﾝﾄﾜﾝ</t>
    </r>
    <r>
      <rPr>
        <sz val="10.5"/>
        <rFont val="Times New Roman"/>
        <family val="1"/>
      </rPr>
      <t xml:space="preserve">) </t>
    </r>
    <r>
      <rPr>
        <sz val="10.5"/>
        <rFont val="ＭＳ 明朝"/>
        <family val="1"/>
      </rPr>
      <t>式</t>
    </r>
  </si>
  <si>
    <t>[ kg/kg ]</t>
  </si>
  <si>
    <r>
      <t>H</t>
    </r>
    <r>
      <rPr>
        <sz val="11"/>
        <color indexed="10"/>
        <rFont val="ＭＳ Ｐゴシック"/>
        <family val="3"/>
      </rPr>
      <t>s</t>
    </r>
  </si>
  <si>
    <t xml:space="preserve">  φ [%] =</t>
  </si>
  <si>
    <t>---</t>
  </si>
  <si>
    <r>
      <rPr>
        <b/>
        <i/>
        <sz val="11"/>
        <color indexed="12"/>
        <rFont val="ＭＳ Ｐゴシック"/>
        <family val="3"/>
      </rPr>
      <t>T</t>
    </r>
    <r>
      <rPr>
        <b/>
        <sz val="11"/>
        <color indexed="12"/>
        <rFont val="ＭＳ Ｐゴシック"/>
        <family val="3"/>
      </rPr>
      <t xml:space="preserve"> [℃]</t>
    </r>
  </si>
  <si>
    <t>H</t>
  </si>
  <si>
    <t>演習</t>
  </si>
  <si>
    <t>⇒⇒⇒</t>
  </si>
  <si>
    <t>注意 ：</t>
  </si>
  <si>
    <r>
      <t>図</t>
    </r>
    <r>
      <rPr>
        <b/>
        <sz val="11"/>
        <color indexed="10"/>
        <rFont val="ＭＳ Ｐゴシック"/>
        <family val="3"/>
      </rPr>
      <t>１　全圧 101.3 kPa</t>
    </r>
    <r>
      <rPr>
        <sz val="11"/>
        <color indexed="10"/>
        <rFont val="ＭＳ Ｐゴシック"/>
        <family val="3"/>
      </rPr>
      <t xml:space="preserve"> のとき</t>
    </r>
  </si>
  <si>
    <r>
      <rPr>
        <b/>
        <sz val="11"/>
        <color indexed="10"/>
        <rFont val="ＭＳ Ｐゴシック"/>
        <family val="3"/>
      </rPr>
      <t>表１　全圧 101.3 kPa</t>
    </r>
    <r>
      <rPr>
        <sz val="11"/>
        <color indexed="10"/>
        <rFont val="ＭＳ Ｐゴシック"/>
        <family val="3"/>
      </rPr>
      <t xml:space="preserve"> のとき</t>
    </r>
  </si>
  <si>
    <r>
      <rPr>
        <b/>
        <i/>
        <sz val="11"/>
        <color indexed="12"/>
        <rFont val="ＭＳ Ｐゴシック"/>
        <family val="3"/>
      </rPr>
      <t>H</t>
    </r>
    <r>
      <rPr>
        <b/>
        <sz val="11"/>
        <color indexed="12"/>
        <rFont val="ＭＳ Ｐゴシック"/>
        <family val="3"/>
      </rPr>
      <t xml:space="preserve"> [kg/kg]</t>
    </r>
  </si>
  <si>
    <t>p</t>
  </si>
  <si>
    <t>(基準 ： 乾き空気1kgあたり）</t>
  </si>
  <si>
    <t>初歩から学ぶ乾燥技術， p.37 ■3-5</t>
  </si>
  <si>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ただし，</t>
    </r>
    <r>
      <rPr>
        <b/>
        <sz val="10.5"/>
        <color indexed="56"/>
        <rFont val="ＭＳ 明朝"/>
        <family val="1"/>
      </rPr>
      <t>温度</t>
    </r>
    <r>
      <rPr>
        <b/>
        <i/>
        <sz val="10.5"/>
        <color indexed="56"/>
        <rFont val="Times New Roman"/>
        <family val="1"/>
      </rPr>
      <t>T</t>
    </r>
    <r>
      <rPr>
        <b/>
        <sz val="10.5"/>
        <color indexed="56"/>
        <rFont val="Times New Roman"/>
        <family val="1"/>
      </rPr>
      <t>[K]</t>
    </r>
    <r>
      <rPr>
        <sz val="10.5"/>
        <rFont val="ＭＳ 明朝"/>
        <family val="1"/>
      </rPr>
      <t>と</t>
    </r>
    <r>
      <rPr>
        <b/>
        <sz val="10.5"/>
        <color indexed="10"/>
        <rFont val="ＭＳ 明朝"/>
        <family val="1"/>
      </rPr>
      <t>飽和水蒸気圧</t>
    </r>
    <r>
      <rPr>
        <b/>
        <i/>
        <sz val="10.5"/>
        <color indexed="10"/>
        <rFont val="Times New Roman"/>
        <family val="1"/>
      </rPr>
      <t>p</t>
    </r>
    <r>
      <rPr>
        <vertAlign val="subscript"/>
        <sz val="10.5"/>
        <color indexed="10"/>
        <rFont val="Times New Roman"/>
        <family val="1"/>
      </rPr>
      <t xml:space="preserve">s </t>
    </r>
    <r>
      <rPr>
        <sz val="10.5"/>
        <color indexed="10"/>
        <rFont val="Times New Roman"/>
        <family val="1"/>
      </rPr>
      <t>[Pa]</t>
    </r>
    <r>
      <rPr>
        <sz val="10.5"/>
        <rFont val="ＭＳ 明朝"/>
        <family val="1"/>
      </rPr>
      <t>の関係に</t>
    </r>
    <r>
      <rPr>
        <sz val="10.5"/>
        <rFont val="Times New Roman"/>
        <family val="1"/>
      </rPr>
      <t>Antoine (</t>
    </r>
    <r>
      <rPr>
        <sz val="10.5"/>
        <rFont val="ＭＳ 明朝"/>
        <family val="1"/>
      </rPr>
      <t>ｱﾝﾄﾜﾝ</t>
    </r>
    <r>
      <rPr>
        <sz val="10.5"/>
        <rFont val="Times New Roman"/>
        <family val="1"/>
      </rPr>
      <t xml:space="preserve">) </t>
    </r>
    <r>
      <rPr>
        <sz val="10.5"/>
        <rFont val="ＭＳ 明朝"/>
        <family val="1"/>
      </rPr>
      <t>式を用いる。</t>
    </r>
  </si>
  <si>
    <t>残差</t>
  </si>
  <si>
    <t>←</t>
  </si>
  <si>
    <t>→</t>
  </si>
  <si>
    <t>↑</t>
  </si>
  <si>
    <t>（試行錯誤法）</t>
  </si>
  <si>
    <t>（ゴールシークを使う方法）</t>
  </si>
  <si>
    <t>解法①</t>
  </si>
  <si>
    <t>解法②</t>
  </si>
  <si>
    <t>　―　設定ウィンドウが開いたら</t>
  </si>
  <si>
    <r>
      <t xml:space="preserve"> </t>
    </r>
    <r>
      <rPr>
        <b/>
        <sz val="11"/>
        <color indexed="12"/>
        <rFont val="ＭＳ Ｐゴシック"/>
        <family val="3"/>
      </rPr>
      <t>温度</t>
    </r>
    <r>
      <rPr>
        <b/>
        <i/>
        <sz val="11"/>
        <color indexed="12"/>
        <rFont val="ＭＳ Ｐゴシック"/>
        <family val="3"/>
      </rPr>
      <t>T</t>
    </r>
    <r>
      <rPr>
        <b/>
        <sz val="11"/>
        <color indexed="12"/>
        <rFont val="ＭＳ Ｐゴシック"/>
        <family val="3"/>
      </rPr>
      <t xml:space="preserve"> [℃]，絶対湿度 </t>
    </r>
    <r>
      <rPr>
        <b/>
        <i/>
        <sz val="11"/>
        <color indexed="12"/>
        <rFont val="ＭＳ Ｐゴシック"/>
        <family val="3"/>
      </rPr>
      <t>H</t>
    </r>
    <r>
      <rPr>
        <b/>
        <sz val="11"/>
        <color indexed="12"/>
        <rFont val="ＭＳ Ｐゴシック"/>
        <family val="3"/>
      </rPr>
      <t xml:space="preserve"> [kg/kg] </t>
    </r>
    <r>
      <rPr>
        <b/>
        <sz val="11"/>
        <rFont val="ＭＳ Ｐゴシック"/>
        <family val="3"/>
      </rPr>
      <t xml:space="preserve">に対する </t>
    </r>
    <r>
      <rPr>
        <b/>
        <sz val="11"/>
        <color indexed="10"/>
        <rFont val="ＭＳ Ｐゴシック"/>
        <family val="3"/>
      </rPr>
      <t>湿球温度</t>
    </r>
    <r>
      <rPr>
        <b/>
        <i/>
        <sz val="11"/>
        <color indexed="10"/>
        <rFont val="ＭＳ Ｐゴシック"/>
        <family val="3"/>
      </rPr>
      <t>T</t>
    </r>
    <r>
      <rPr>
        <b/>
        <sz val="11"/>
        <color indexed="10"/>
        <rFont val="ＭＳ Ｐゴシック"/>
        <family val="3"/>
      </rPr>
      <t xml:space="preserve">w [℃] </t>
    </r>
    <r>
      <rPr>
        <b/>
        <sz val="11"/>
        <rFont val="ＭＳ Ｐゴシック"/>
        <family val="3"/>
      </rPr>
      <t>を求める。</t>
    </r>
  </si>
  <si>
    <t>[kJ/kg]</t>
  </si>
  <si>
    <t>[kPa]</t>
  </si>
  <si>
    <t>[kg/kg]</t>
  </si>
  <si>
    <t>p</t>
  </si>
  <si>
    <t>φ</t>
  </si>
  <si>
    <r>
      <t>[kJ/(K</t>
    </r>
    <r>
      <rPr>
        <sz val="11"/>
        <rFont val="ＭＳ Ｐゴシック"/>
        <family val="3"/>
      </rPr>
      <t>･</t>
    </r>
    <r>
      <rPr>
        <sz val="11"/>
        <rFont val="Times New Roman"/>
        <family val="1"/>
      </rPr>
      <t>kg)]</t>
    </r>
  </si>
  <si>
    <r>
      <t>[</t>
    </r>
    <r>
      <rPr>
        <sz val="11"/>
        <rFont val="ＭＳ Ｐゴシック"/>
        <family val="3"/>
      </rPr>
      <t>％</t>
    </r>
    <r>
      <rPr>
        <sz val="11"/>
        <rFont val="Times New Roman"/>
        <family val="1"/>
      </rPr>
      <t>]</t>
    </r>
  </si>
  <si>
    <r>
      <t>H</t>
    </r>
    <r>
      <rPr>
        <sz val="10"/>
        <rFont val="Times New Roman"/>
        <family val="1"/>
      </rPr>
      <t>w</t>
    </r>
  </si>
  <si>
    <r>
      <t>p</t>
    </r>
    <r>
      <rPr>
        <sz val="10"/>
        <rFont val="Times New Roman"/>
        <family val="1"/>
      </rPr>
      <t>w</t>
    </r>
  </si>
  <si>
    <r>
      <t>r</t>
    </r>
    <r>
      <rPr>
        <sz val="10"/>
        <rFont val="Times New Roman"/>
        <family val="1"/>
      </rPr>
      <t>w</t>
    </r>
  </si>
  <si>
    <r>
      <t>p</t>
    </r>
    <r>
      <rPr>
        <sz val="10"/>
        <rFont val="Times New Roman"/>
        <family val="1"/>
      </rPr>
      <t>s</t>
    </r>
  </si>
  <si>
    <r>
      <t>C</t>
    </r>
    <r>
      <rPr>
        <i/>
        <sz val="8"/>
        <rFont val="Times New Roman"/>
        <family val="1"/>
      </rPr>
      <t>H</t>
    </r>
  </si>
  <si>
    <r>
      <rPr>
        <sz val="11"/>
        <rFont val="ＭＳ Ｐゴシック"/>
        <family val="3"/>
      </rPr>
      <t>まで近似解の代入を繰り返す。</t>
    </r>
    <r>
      <rPr>
        <b/>
        <sz val="11"/>
        <color indexed="12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→　→</t>
    </r>
  </si>
  <si>
    <r>
      <t xml:space="preserve">2) </t>
    </r>
    <r>
      <rPr>
        <sz val="11"/>
        <color indexed="10"/>
        <rFont val="ＭＳ Ｐゴシック"/>
        <family val="3"/>
      </rPr>
      <t>データタブ</t>
    </r>
    <r>
      <rPr>
        <sz val="11"/>
        <rFont val="ＭＳ Ｐゴシック"/>
        <family val="3"/>
      </rPr>
      <t>をクリックする。</t>
    </r>
  </si>
  <si>
    <r>
      <t xml:space="preserve">3) </t>
    </r>
    <r>
      <rPr>
        <sz val="11"/>
        <color indexed="10"/>
        <rFont val="ＭＳ Ｐゴシック"/>
        <family val="3"/>
      </rPr>
      <t>What-If分析</t>
    </r>
    <r>
      <rPr>
        <sz val="11"/>
        <rFont val="ＭＳ Ｐゴシック"/>
        <family val="3"/>
      </rPr>
      <t>をクリックする。</t>
    </r>
  </si>
  <si>
    <r>
      <t xml:space="preserve">4) </t>
    </r>
    <r>
      <rPr>
        <sz val="11"/>
        <color indexed="10"/>
        <rFont val="ＭＳ Ｐゴシック"/>
        <family val="3"/>
      </rPr>
      <t>ゴールシーク</t>
    </r>
    <r>
      <rPr>
        <sz val="11"/>
        <rFont val="ＭＳ Ｐゴシック"/>
        <family val="3"/>
      </rPr>
      <t>をクリックする。</t>
    </r>
  </si>
  <si>
    <r>
      <rPr>
        <sz val="11"/>
        <rFont val="ＭＳ Ｐゴシック"/>
        <family val="3"/>
      </rPr>
      <t>8)</t>
    </r>
    <r>
      <rPr>
        <sz val="11"/>
        <color indexed="12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OKボタン</t>
    </r>
    <r>
      <rPr>
        <sz val="11"/>
        <rFont val="ＭＳ Ｐゴシック"/>
        <family val="3"/>
      </rPr>
      <t>をクリックする。</t>
    </r>
  </si>
  <si>
    <r>
      <t xml:space="preserve">1) </t>
    </r>
    <r>
      <rPr>
        <sz val="11"/>
        <color indexed="10"/>
        <rFont val="ＭＳ Ｐゴシック"/>
        <family val="3"/>
      </rPr>
      <t>ピンク色のセル</t>
    </r>
    <r>
      <rPr>
        <sz val="11"/>
        <rFont val="ＭＳ Ｐゴシック"/>
        <family val="3"/>
      </rPr>
      <t>に</t>
    </r>
    <r>
      <rPr>
        <sz val="11"/>
        <color indexed="10"/>
        <rFont val="ＭＳ Ｐゴシック"/>
        <family val="3"/>
      </rPr>
      <t>初期値</t>
    </r>
    <r>
      <rPr>
        <sz val="11"/>
        <rFont val="ＭＳ Ｐゴシック"/>
        <family val="3"/>
      </rPr>
      <t>を代入する。</t>
    </r>
  </si>
  <si>
    <r>
      <rPr>
        <b/>
        <sz val="11"/>
        <color indexed="10"/>
        <rFont val="ＭＳ Ｐゴシック"/>
        <family val="3"/>
      </rPr>
      <t>湿球温度</t>
    </r>
    <r>
      <rPr>
        <b/>
        <i/>
        <sz val="11"/>
        <color indexed="10"/>
        <rFont val="ＭＳ Ｐゴシック"/>
        <family val="3"/>
      </rPr>
      <t>T</t>
    </r>
    <r>
      <rPr>
        <b/>
        <sz val="11"/>
        <color indexed="10"/>
        <rFont val="ＭＳ Ｐゴシック"/>
        <family val="3"/>
      </rPr>
      <t>w [℃]</t>
    </r>
    <r>
      <rPr>
        <sz val="11"/>
        <rFont val="ＭＳ Ｐゴシック"/>
        <family val="3"/>
      </rPr>
      <t xml:space="preserve"> の</t>
    </r>
    <r>
      <rPr>
        <b/>
        <sz val="11"/>
        <color indexed="10"/>
        <rFont val="ＭＳ Ｐゴシック"/>
        <family val="3"/>
      </rPr>
      <t>近似解</t>
    </r>
    <r>
      <rPr>
        <sz val="11"/>
        <rFont val="ＭＳ Ｐゴシック"/>
        <family val="3"/>
      </rPr>
      <t>を代入する</t>
    </r>
  </si>
  <si>
    <r>
      <t xml:space="preserve">湿球温度 </t>
    </r>
    <r>
      <rPr>
        <b/>
        <i/>
        <sz val="11"/>
        <color indexed="10"/>
        <rFont val="ＭＳ Ｐ明朝"/>
        <family val="1"/>
      </rPr>
      <t>T</t>
    </r>
    <r>
      <rPr>
        <b/>
        <sz val="10"/>
        <color indexed="10"/>
        <rFont val="ＭＳ Ｐ明朝"/>
        <family val="1"/>
      </rPr>
      <t>w</t>
    </r>
    <r>
      <rPr>
        <b/>
        <sz val="11"/>
        <rFont val="ＭＳ Ｐ明朝"/>
        <family val="1"/>
      </rPr>
      <t>基準 ：</t>
    </r>
  </si>
  <si>
    <r>
      <t xml:space="preserve">乾球温度 </t>
    </r>
    <r>
      <rPr>
        <b/>
        <i/>
        <sz val="11"/>
        <color indexed="10"/>
        <rFont val="ＭＳ Ｐ明朝"/>
        <family val="1"/>
      </rPr>
      <t>T</t>
    </r>
    <r>
      <rPr>
        <b/>
        <sz val="11"/>
        <rFont val="ＭＳ Ｐ明朝"/>
        <family val="1"/>
      </rPr>
      <t xml:space="preserve"> 基準 ：</t>
    </r>
  </si>
  <si>
    <r>
      <rPr>
        <b/>
        <sz val="10"/>
        <color indexed="12"/>
        <rFont val="ＭＳ Ｐゴシック"/>
        <family val="3"/>
      </rPr>
      <t>水色の□</t>
    </r>
    <r>
      <rPr>
        <sz val="10"/>
        <rFont val="ＭＳ Ｐゴシック"/>
        <family val="3"/>
      </rPr>
      <t>内に</t>
    </r>
    <r>
      <rPr>
        <b/>
        <sz val="10"/>
        <color indexed="10"/>
        <rFont val="ＭＳ Ｐゴシック"/>
        <family val="3"/>
      </rPr>
      <t>半角</t>
    </r>
    <r>
      <rPr>
        <sz val="10"/>
        <rFont val="ＭＳ Ｐゴシック"/>
        <family val="3"/>
      </rPr>
      <t>で数値を入力する。</t>
    </r>
    <r>
      <rPr>
        <b/>
        <sz val="10"/>
        <rFont val="ＭＳ Ｐゴシック"/>
        <family val="3"/>
      </rPr>
      <t xml:space="preserve">⇒⇒⇒ </t>
    </r>
    <r>
      <rPr>
        <b/>
        <sz val="10"/>
        <color indexed="10"/>
        <rFont val="ＭＳ Ｐゴシック"/>
        <family val="3"/>
      </rPr>
      <t>ピンク色の□</t>
    </r>
    <r>
      <rPr>
        <sz val="10"/>
        <rFont val="ＭＳ Ｐゴシック"/>
        <family val="3"/>
      </rPr>
      <t>内に</t>
    </r>
    <r>
      <rPr>
        <b/>
        <sz val="10"/>
        <color indexed="10"/>
        <rFont val="ＭＳ Ｐゴシック"/>
        <family val="3"/>
      </rPr>
      <t>近似</t>
    </r>
    <r>
      <rPr>
        <b/>
        <sz val="10"/>
        <color indexed="10"/>
        <rFont val="ＭＳ Ｐゴシック"/>
        <family val="3"/>
      </rPr>
      <t>解</t>
    </r>
    <r>
      <rPr>
        <sz val="10"/>
        <rFont val="ＭＳ Ｐゴシック"/>
        <family val="3"/>
      </rPr>
      <t>を代入する。</t>
    </r>
  </si>
  <si>
    <t>★★</t>
  </si>
  <si>
    <t>　―　Excel 2007 の場合</t>
  </si>
  <si>
    <r>
      <t xml:space="preserve">が </t>
    </r>
    <r>
      <rPr>
        <b/>
        <sz val="11"/>
        <color indexed="12"/>
        <rFont val="ＭＳ Ｐゴシック"/>
        <family val="3"/>
      </rPr>
      <t>0</t>
    </r>
    <r>
      <rPr>
        <b/>
        <sz val="11"/>
        <color indexed="10"/>
        <rFont val="ＭＳ Ｐゴシック"/>
        <family val="3"/>
      </rPr>
      <t xml:space="preserve"> </t>
    </r>
    <r>
      <rPr>
        <sz val="11"/>
        <rFont val="ＭＳ Ｐゴシック"/>
        <family val="3"/>
      </rPr>
      <t>(</t>
    </r>
    <r>
      <rPr>
        <sz val="11"/>
        <color indexed="12"/>
        <rFont val="ＭＳ Ｐゴシック"/>
        <family val="3"/>
      </rPr>
      <t>ｾﾞﾛ</t>
    </r>
    <r>
      <rPr>
        <sz val="11"/>
        <rFont val="ＭＳ Ｐゴシック"/>
        <family val="3"/>
      </rPr>
      <t>) に近くなる</t>
    </r>
  </si>
  <si>
    <r>
      <rPr>
        <sz val="11"/>
        <rFont val="ＭＳ Ｐゴシック"/>
        <family val="3"/>
      </rPr>
      <t>5)</t>
    </r>
    <r>
      <rPr>
        <sz val="11"/>
        <color indexed="12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数式入力セル</t>
    </r>
    <r>
      <rPr>
        <sz val="11"/>
        <rFont val="ＭＳ Ｐゴシック"/>
        <family val="3"/>
      </rPr>
      <t>に</t>
    </r>
    <r>
      <rPr>
        <sz val="11"/>
        <color indexed="12"/>
        <rFont val="ＭＳ Ｐゴシック"/>
        <family val="3"/>
      </rPr>
      <t xml:space="preserve"> </t>
    </r>
    <r>
      <rPr>
        <sz val="11"/>
        <color indexed="12"/>
        <rFont val="ＭＳ Ｐゴシック"/>
        <family val="3"/>
      </rPr>
      <t>H10</t>
    </r>
    <r>
      <rPr>
        <sz val="11"/>
        <color indexed="10"/>
        <rFont val="ＭＳ Ｐゴシック"/>
        <family val="3"/>
      </rPr>
      <t xml:space="preserve"> </t>
    </r>
    <r>
      <rPr>
        <sz val="11"/>
        <rFont val="ＭＳ Ｐゴシック"/>
        <family val="3"/>
      </rPr>
      <t>を指定する。</t>
    </r>
  </si>
  <si>
    <r>
      <rPr>
        <sz val="11"/>
        <rFont val="ＭＳ Ｐゴシック"/>
        <family val="3"/>
      </rPr>
      <t>6)</t>
    </r>
    <r>
      <rPr>
        <sz val="11"/>
        <color indexed="12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目標値</t>
    </r>
    <r>
      <rPr>
        <sz val="11"/>
        <rFont val="ＭＳ Ｐゴシック"/>
        <family val="3"/>
      </rPr>
      <t>に</t>
    </r>
    <r>
      <rPr>
        <sz val="11"/>
        <color indexed="12"/>
        <rFont val="ＭＳ Ｐゴシック"/>
        <family val="3"/>
      </rPr>
      <t xml:space="preserve"> </t>
    </r>
    <r>
      <rPr>
        <sz val="11"/>
        <color indexed="12"/>
        <rFont val="ＭＳ Ｐゴシック"/>
        <family val="3"/>
      </rPr>
      <t>0</t>
    </r>
    <r>
      <rPr>
        <sz val="11"/>
        <color indexed="12"/>
        <rFont val="ＭＳ Ｐゴシック"/>
        <family val="3"/>
      </rPr>
      <t xml:space="preserve"> (ｾﾞﾛ) </t>
    </r>
    <r>
      <rPr>
        <sz val="11"/>
        <rFont val="ＭＳ Ｐゴシック"/>
        <family val="3"/>
      </rPr>
      <t>を代入する。</t>
    </r>
  </si>
  <si>
    <r>
      <rPr>
        <sz val="11"/>
        <rFont val="ＭＳ Ｐゴシック"/>
        <family val="3"/>
      </rPr>
      <t>7)</t>
    </r>
    <r>
      <rPr>
        <sz val="11"/>
        <color indexed="12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変化させるセル</t>
    </r>
    <r>
      <rPr>
        <sz val="11"/>
        <rFont val="ＭＳ Ｐゴシック"/>
        <family val="3"/>
      </rPr>
      <t xml:space="preserve">に </t>
    </r>
    <r>
      <rPr>
        <sz val="11"/>
        <color indexed="12"/>
        <rFont val="ＭＳ Ｐゴシック"/>
        <family val="3"/>
      </rPr>
      <t xml:space="preserve">J8 </t>
    </r>
    <r>
      <rPr>
        <sz val="11"/>
        <rFont val="ＭＳ Ｐゴシック"/>
        <family val="3"/>
      </rPr>
      <t>を指定する。</t>
    </r>
  </si>
  <si>
    <t>030601_湿球温度①_WS_080815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</si>
</sst>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_ "/>
    <numFmt numFmtId="179" formatCode="0_);[Red]\(0\)"/>
    <numFmt numFmtId="180" formatCode="0.00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_ "/>
    <numFmt numFmtId="186" formatCode="0.0_ "/>
    <numFmt numFmtId="187" formatCode="0.0000_ "/>
    <numFmt numFmtId="188" formatCode="0.0E+00"/>
  </numFmts>
  <fonts count="9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i/>
      <sz val="11"/>
      <color indexed="12"/>
      <name val="ＭＳ Ｐゴシック"/>
      <family val="3"/>
    </font>
    <font>
      <b/>
      <i/>
      <sz val="11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name val="ＭＳ 明朝"/>
      <family val="1"/>
    </font>
    <font>
      <sz val="10.5"/>
      <name val="Times New Roman"/>
      <family val="1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vertAlign val="subscript"/>
      <sz val="10.5"/>
      <color indexed="10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ＭＳ 明朝"/>
      <family val="1"/>
    </font>
    <font>
      <b/>
      <i/>
      <sz val="10.5"/>
      <color indexed="10"/>
      <name val="Times New Roman"/>
      <family val="1"/>
    </font>
    <font>
      <sz val="10"/>
      <name val="ＭＳ Ｐゴシック"/>
      <family val="3"/>
    </font>
    <font>
      <b/>
      <sz val="11"/>
      <name val="Times New Roman"/>
      <family val="1"/>
    </font>
    <font>
      <b/>
      <sz val="10.5"/>
      <color indexed="56"/>
      <name val="ＭＳ 明朝"/>
      <family val="1"/>
    </font>
    <font>
      <b/>
      <sz val="10.5"/>
      <color indexed="56"/>
      <name val="Times New Roman"/>
      <family val="1"/>
    </font>
    <font>
      <b/>
      <i/>
      <sz val="10.5"/>
      <color indexed="56"/>
      <name val="Times New Roman"/>
      <family val="1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9"/>
      <name val="Times New Roman"/>
      <family val="1"/>
    </font>
    <font>
      <b/>
      <i/>
      <sz val="11"/>
      <color indexed="10"/>
      <name val="ＭＳ Ｐゴシック"/>
      <family val="3"/>
    </font>
    <font>
      <i/>
      <sz val="11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0.5"/>
      <color indexed="12"/>
      <name val="ＭＳ Ｐゴシック"/>
      <family val="3"/>
    </font>
    <font>
      <b/>
      <sz val="11"/>
      <name val="ＭＳ Ｐ明朝"/>
      <family val="1"/>
    </font>
    <font>
      <b/>
      <i/>
      <sz val="11"/>
      <color indexed="10"/>
      <name val="ＭＳ Ｐ明朝"/>
      <family val="1"/>
    </font>
    <font>
      <b/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ＭＳ Ｐゴシック"/>
      <family val="3"/>
    </font>
    <font>
      <i/>
      <sz val="10.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.6"/>
      <color indexed="8"/>
      <name val="ＭＳ Ｐゴシック"/>
      <family val="3"/>
    </font>
    <font>
      <b/>
      <i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00FF"/>
      <name val="ＭＳ Ｐゴシック"/>
      <family val="3"/>
    </font>
    <font>
      <b/>
      <i/>
      <sz val="11"/>
      <color rgb="FF0000FF"/>
      <name val="ＭＳ Ｐゴシック"/>
      <family val="3"/>
    </font>
    <font>
      <sz val="11"/>
      <color rgb="FF0000FF"/>
      <name val="ＭＳ Ｐゴシック"/>
      <family val="3"/>
    </font>
    <font>
      <b/>
      <sz val="11"/>
      <color rgb="FF0000FF"/>
      <name val="ＭＳ Ｐゴシック"/>
      <family val="3"/>
    </font>
    <font>
      <b/>
      <sz val="10"/>
      <color rgb="FFFF0000"/>
      <name val="ＭＳ Ｐゴシック"/>
      <family val="3"/>
    </font>
    <font>
      <b/>
      <i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3"/>
    </font>
    <font>
      <b/>
      <sz val="11"/>
      <color rgb="FF0000FF"/>
      <name val="Calibri"/>
      <family val="3"/>
    </font>
    <font>
      <sz val="11"/>
      <color rgb="FF0000FF"/>
      <name val="Calibri"/>
      <family val="3"/>
    </font>
    <font>
      <b/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0"/>
      <color rgb="FF0000FF"/>
      <name val="Times New Roman"/>
      <family val="1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3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179" fontId="86" fillId="0" borderId="10" xfId="0" applyNumberFormat="1" applyFont="1" applyBorder="1" applyAlignment="1">
      <alignment vertical="center"/>
    </xf>
    <xf numFmtId="179" fontId="8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" fillId="6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178" fontId="90" fillId="0" borderId="15" xfId="0" applyNumberFormat="1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185" fontId="24" fillId="0" borderId="14" xfId="0" applyNumberFormat="1" applyFont="1" applyBorder="1" applyAlignment="1">
      <alignment vertical="center"/>
    </xf>
    <xf numFmtId="185" fontId="17" fillId="0" borderId="14" xfId="0" applyNumberFormat="1" applyFont="1" applyBorder="1" applyAlignment="1">
      <alignment vertical="center"/>
    </xf>
    <xf numFmtId="180" fontId="91" fillId="0" borderId="14" xfId="0" applyNumberFormat="1" applyFont="1" applyBorder="1" applyAlignment="1">
      <alignment horizontal="right" vertical="center"/>
    </xf>
    <xf numFmtId="180" fontId="92" fillId="0" borderId="14" xfId="0" applyNumberFormat="1" applyFont="1" applyBorder="1" applyAlignment="1">
      <alignment horizontal="right" vertical="center"/>
    </xf>
    <xf numFmtId="180" fontId="74" fillId="0" borderId="14" xfId="0" applyNumberFormat="1" applyFont="1" applyBorder="1" applyAlignment="1">
      <alignment horizontal="right" vertical="center"/>
    </xf>
    <xf numFmtId="180" fontId="93" fillId="0" borderId="14" xfId="0" applyNumberFormat="1" applyFont="1" applyBorder="1" applyAlignment="1">
      <alignment horizontal="right" vertical="center"/>
    </xf>
    <xf numFmtId="0" fontId="94" fillId="0" borderId="15" xfId="0" applyNumberFormat="1" applyFont="1" applyBorder="1" applyAlignment="1" quotePrefix="1">
      <alignment horizontal="center" vertical="center"/>
    </xf>
    <xf numFmtId="0" fontId="95" fillId="0" borderId="15" xfId="0" applyNumberFormat="1" applyFont="1" applyBorder="1" applyAlignment="1" quotePrefix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187" fontId="24" fillId="0" borderId="14" xfId="0" applyNumberFormat="1" applyFont="1" applyBorder="1" applyAlignment="1">
      <alignment vertical="center"/>
    </xf>
    <xf numFmtId="187" fontId="17" fillId="0" borderId="14" xfId="0" applyNumberFormat="1" applyFont="1" applyBorder="1" applyAlignment="1">
      <alignment vertical="center"/>
    </xf>
    <xf numFmtId="179" fontId="86" fillId="0" borderId="11" xfId="0" applyNumberFormat="1" applyFont="1" applyBorder="1" applyAlignment="1">
      <alignment vertical="center"/>
    </xf>
    <xf numFmtId="185" fontId="17" fillId="0" borderId="15" xfId="0" applyNumberFormat="1" applyFont="1" applyBorder="1" applyAlignment="1">
      <alignment vertical="center"/>
    </xf>
    <xf numFmtId="187" fontId="24" fillId="0" borderId="1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179" fontId="86" fillId="0" borderId="0" xfId="0" applyNumberFormat="1" applyFont="1" applyFill="1" applyBorder="1" applyAlignment="1">
      <alignment vertical="center"/>
    </xf>
    <xf numFmtId="185" fontId="24" fillId="0" borderId="0" xfId="0" applyNumberFormat="1" applyFont="1" applyFill="1" applyBorder="1" applyAlignment="1">
      <alignment vertical="center"/>
    </xf>
    <xf numFmtId="180" fontId="91" fillId="0" borderId="0" xfId="0" applyNumberFormat="1" applyFont="1" applyFill="1" applyBorder="1" applyAlignment="1">
      <alignment horizontal="right" vertical="center"/>
    </xf>
    <xf numFmtId="187" fontId="24" fillId="0" borderId="0" xfId="0" applyNumberFormat="1" applyFont="1" applyFill="1" applyBorder="1" applyAlignment="1">
      <alignment vertical="center"/>
    </xf>
    <xf numFmtId="180" fontId="92" fillId="0" borderId="0" xfId="0" applyNumberFormat="1" applyFont="1" applyFill="1" applyBorder="1" applyAlignment="1">
      <alignment horizontal="right" vertical="center"/>
    </xf>
    <xf numFmtId="179" fontId="85" fillId="0" borderId="0" xfId="0" applyNumberFormat="1" applyFont="1" applyFill="1" applyBorder="1" applyAlignment="1">
      <alignment vertical="center"/>
    </xf>
    <xf numFmtId="185" fontId="17" fillId="0" borderId="0" xfId="0" applyNumberFormat="1" applyFont="1" applyFill="1" applyBorder="1" applyAlignment="1">
      <alignment vertical="center"/>
    </xf>
    <xf numFmtId="180" fontId="74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Fill="1" applyBorder="1" applyAlignment="1">
      <alignment vertical="center"/>
    </xf>
    <xf numFmtId="180" fontId="93" fillId="0" borderId="0" xfId="0" applyNumberFormat="1" applyFont="1" applyFill="1" applyBorder="1" applyAlignment="1">
      <alignment horizontal="right" vertical="center"/>
    </xf>
    <xf numFmtId="0" fontId="94" fillId="0" borderId="0" xfId="0" applyNumberFormat="1" applyFont="1" applyFill="1" applyBorder="1" applyAlignment="1" quotePrefix="1">
      <alignment horizontal="center" vertical="center"/>
    </xf>
    <xf numFmtId="0" fontId="24" fillId="0" borderId="0" xfId="0" applyNumberFormat="1" applyFont="1" applyFill="1" applyBorder="1" applyAlignment="1" quotePrefix="1">
      <alignment horizontal="center" vertical="center"/>
    </xf>
    <xf numFmtId="0" fontId="95" fillId="0" borderId="0" xfId="0" applyNumberFormat="1" applyFont="1" applyFill="1" applyBorder="1" applyAlignment="1" quotePrefix="1">
      <alignment horizontal="center" vertical="center"/>
    </xf>
    <xf numFmtId="178" fontId="96" fillId="0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97" fillId="0" borderId="0" xfId="0" applyFont="1" applyAlignment="1">
      <alignment horizontal="center" vertical="center"/>
    </xf>
    <xf numFmtId="0" fontId="97" fillId="0" borderId="0" xfId="0" applyFont="1" applyAlignment="1" quotePrefix="1">
      <alignment horizontal="left" vertical="center"/>
    </xf>
    <xf numFmtId="0" fontId="98" fillId="0" borderId="0" xfId="0" applyFont="1" applyAlignment="1">
      <alignment horizontal="left" vertical="center"/>
    </xf>
    <xf numFmtId="0" fontId="98" fillId="0" borderId="0" xfId="0" applyFont="1" applyAlignment="1">
      <alignment vertical="center"/>
    </xf>
    <xf numFmtId="185" fontId="17" fillId="0" borderId="12" xfId="0" applyNumberFormat="1" applyFont="1" applyFill="1" applyBorder="1" applyAlignment="1">
      <alignment horizontal="center" vertical="center"/>
    </xf>
    <xf numFmtId="178" fontId="17" fillId="0" borderId="12" xfId="0" applyNumberFormat="1" applyFont="1" applyFill="1" applyBorder="1" applyAlignment="1">
      <alignment horizontal="center" vertical="center"/>
    </xf>
    <xf numFmtId="185" fontId="17" fillId="0" borderId="12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86" fontId="17" fillId="0" borderId="12" xfId="0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85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8" fontId="85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 quotePrefix="1">
      <alignment horizontal="left" vertical="center"/>
    </xf>
    <xf numFmtId="0" fontId="3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86" fontId="96" fillId="33" borderId="11" xfId="0" applyNumberFormat="1" applyFont="1" applyFill="1" applyBorder="1" applyAlignment="1">
      <alignment horizontal="center" vertical="center"/>
    </xf>
    <xf numFmtId="186" fontId="96" fillId="33" borderId="2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乾球温度 と 湿球温度</a:t>
            </a:r>
          </a:p>
        </c:rich>
      </c:tx>
      <c:layout>
        <c:manualLayout>
          <c:xMode val="factor"/>
          <c:yMode val="factor"/>
          <c:x val="0.074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93"/>
          <c:w val="0.8995"/>
          <c:h val="0.851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Sheet1!$O$17:$O$41</c:f>
              <c:numCache/>
            </c:numRef>
          </c:xVal>
          <c:yVal>
            <c:numRef>
              <c:f>Sheet1!$Q$17:$Q$41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Sheet1!$O$17:$O$41</c:f>
              <c:numCache/>
            </c:numRef>
          </c:xVal>
          <c:yVal>
            <c:numRef>
              <c:f>Sheet1!$S$17:$S$41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Sheet1!$D$8</c:f>
              <c:numCache/>
            </c:numRef>
          </c:xVal>
          <c:yVal>
            <c:numRef>
              <c:f>Sheet1!$D$9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Sheet1!$J$8</c:f>
              <c:numCache/>
            </c:numRef>
          </c:xVal>
          <c:yVal>
            <c:numRef>
              <c:f>Sheet1!$E$14</c:f>
              <c:numCache/>
            </c:numRef>
          </c:yVal>
          <c:smooth val="1"/>
        </c:ser>
        <c:axId val="17396170"/>
        <c:axId val="22347803"/>
      </c:scatterChart>
      <c:valAx>
        <c:axId val="1739617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　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℃ ]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47803"/>
        <c:crosses val="autoZero"/>
        <c:crossBetween val="midCat"/>
        <c:dispUnits/>
        <c:majorUnit val="20"/>
        <c:minorUnit val="5"/>
      </c:valAx>
      <c:valAx>
        <c:axId val="22347803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絶対湿度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kg/kg ]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96170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乾球温度 と 湿球温度</a:t>
            </a:r>
          </a:p>
        </c:rich>
      </c:tx>
      <c:layout>
        <c:manualLayout>
          <c:xMode val="factor"/>
          <c:yMode val="factor"/>
          <c:x val="0.072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0955"/>
          <c:w val="0.905"/>
          <c:h val="0.86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Sheet1!$O$17:$O$41</c:f>
              <c:numCache/>
            </c:numRef>
          </c:xVal>
          <c:yVal>
            <c:numRef>
              <c:f>Sheet1!$Q$17:$Q$41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Sheet1!$O$17:$O$41</c:f>
              <c:numCache/>
            </c:numRef>
          </c:xVal>
          <c:yVal>
            <c:numRef>
              <c:f>Sheet1!$S$17:$S$41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Sheet1!$D$8</c:f>
              <c:numCache/>
            </c:numRef>
          </c:xVal>
          <c:yVal>
            <c:numRef>
              <c:f>Sheet1!$D$9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Sheet1!$J$8</c:f>
              <c:numCache/>
            </c:numRef>
          </c:xVal>
          <c:yVal>
            <c:numRef>
              <c:f>Sheet1!$E$14</c:f>
              <c:numCache/>
            </c:numRef>
          </c:yVal>
          <c:smooth val="1"/>
        </c:ser>
        <c:axId val="66912500"/>
        <c:axId val="65341589"/>
      </c:scatterChart>
      <c:valAx>
        <c:axId val="6691250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　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℃ ]</a:t>
                </a:r>
              </a:p>
            </c:rich>
          </c:tx>
          <c:layout>
            <c:manualLayout>
              <c:xMode val="factor"/>
              <c:yMode val="factor"/>
              <c:x val="0.006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41589"/>
        <c:crosses val="autoZero"/>
        <c:crossBetween val="midCat"/>
        <c:dispUnits/>
        <c:majorUnit val="20"/>
        <c:minorUnit val="5"/>
      </c:valAx>
      <c:valAx>
        <c:axId val="6534158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絶対湿度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kg/kg ]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12500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乾球温度</a:t>
            </a:r>
            <a:r>
              <a:rPr lang="en-US" cap="none" sz="126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6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 湿球温度</a:t>
            </a:r>
          </a:p>
        </c:rich>
      </c:tx>
      <c:layout>
        <c:manualLayout>
          <c:xMode val="factor"/>
          <c:yMode val="factor"/>
          <c:x val="0.068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08475"/>
          <c:w val="0.90225"/>
          <c:h val="0.844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Sheet1!$O$17:$O$41</c:f>
              <c:numCache/>
            </c:numRef>
          </c:xVal>
          <c:yVal>
            <c:numRef>
              <c:f>Sheet1!$Q$17:$Q$41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Sheet1!$O$17:$O$41</c:f>
              <c:numCache/>
            </c:numRef>
          </c:xVal>
          <c:yVal>
            <c:numRef>
              <c:f>Sheet1!$S$17:$S$41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Sheet1!$D$8</c:f>
              <c:numCache/>
            </c:numRef>
          </c:xVal>
          <c:yVal>
            <c:numRef>
              <c:f>Sheet1!$D$9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Sheet1!$J$8</c:f>
              <c:numCache/>
            </c:numRef>
          </c:xVal>
          <c:yVal>
            <c:numRef>
              <c:f>Sheet1!$E$14</c:f>
              <c:numCache/>
            </c:numRef>
          </c:yVal>
          <c:smooth val="1"/>
        </c:ser>
        <c:axId val="51203390"/>
        <c:axId val="58177327"/>
      </c:scatterChart>
      <c:valAx>
        <c:axId val="5120339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　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℃ 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77327"/>
        <c:crosses val="autoZero"/>
        <c:crossBetween val="midCat"/>
        <c:dispUnits/>
        <c:majorUnit val="20"/>
        <c:minorUnit val="5"/>
      </c:valAx>
      <c:valAx>
        <c:axId val="5817732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絶対湿度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kg/kg 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03390"/>
        <c:crosses val="autoZero"/>
        <c:crossBetween val="midCat"/>
        <c:dispUnits/>
        <c:majorUnit val="0.1"/>
        <c:minorUnit val="0.02000000000000000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FF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</cdr:x>
      <cdr:y>0.62725</cdr:y>
    </cdr:from>
    <cdr:to>
      <cdr:x>0.6675</cdr:x>
      <cdr:y>0.73075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2124075" y="2886075"/>
          <a:ext cx="10572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乾球温度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●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0.45775</cdr:x>
      <cdr:y>0.6035</cdr:y>
    </cdr:from>
    <cdr:to>
      <cdr:x>0.6755</cdr:x>
      <cdr:y>0.713</cdr:y>
    </cdr:to>
    <cdr:sp>
      <cdr:nvSpPr>
        <cdr:cNvPr id="1" name="テキスト ボックス 8"/>
        <cdr:cNvSpPr txBox="1">
          <a:spLocks noChangeArrowheads="1"/>
        </cdr:cNvSpPr>
      </cdr:nvSpPr>
      <cdr:spPr>
        <a:xfrm>
          <a:off x="2200275" y="2876550"/>
          <a:ext cx="10477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乾球温度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●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0.51425</cdr:y>
    </cdr:from>
    <cdr:to>
      <cdr:x>0.6365</cdr:x>
      <cdr:y>0.6195</cdr:y>
    </cdr:to>
    <cdr:sp>
      <cdr:nvSpPr>
        <cdr:cNvPr id="1" name="テキスト ボックス 9"/>
        <cdr:cNvSpPr txBox="1">
          <a:spLocks noChangeArrowheads="1"/>
        </cdr:cNvSpPr>
      </cdr:nvSpPr>
      <cdr:spPr>
        <a:xfrm>
          <a:off x="2038350" y="2428875"/>
          <a:ext cx="10191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乾球温度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●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26</xdr:row>
      <xdr:rowOff>9525</xdr:rowOff>
    </xdr:from>
    <xdr:to>
      <xdr:col>8</xdr:col>
      <xdr:colOff>323850</xdr:colOff>
      <xdr:row>53</xdr:row>
      <xdr:rowOff>38100</xdr:rowOff>
    </xdr:to>
    <xdr:graphicFrame>
      <xdr:nvGraphicFramePr>
        <xdr:cNvPr id="1" name="Chart 6"/>
        <xdr:cNvGraphicFramePr/>
      </xdr:nvGraphicFramePr>
      <xdr:xfrm>
        <a:off x="790575" y="4638675"/>
        <a:ext cx="47720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666750</xdr:colOff>
      <xdr:row>54</xdr:row>
      <xdr:rowOff>47625</xdr:rowOff>
    </xdr:from>
    <xdr:to>
      <xdr:col>8</xdr:col>
      <xdr:colOff>371475</xdr:colOff>
      <xdr:row>82</xdr:row>
      <xdr:rowOff>38100</xdr:rowOff>
    </xdr:to>
    <xdr:graphicFrame>
      <xdr:nvGraphicFramePr>
        <xdr:cNvPr id="2" name="Chart 6"/>
        <xdr:cNvGraphicFramePr/>
      </xdr:nvGraphicFramePr>
      <xdr:xfrm>
        <a:off x="800100" y="9429750"/>
        <a:ext cx="48101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666750</xdr:colOff>
      <xdr:row>82</xdr:row>
      <xdr:rowOff>114300</xdr:rowOff>
    </xdr:from>
    <xdr:to>
      <xdr:col>8</xdr:col>
      <xdr:colOff>371475</xdr:colOff>
      <xdr:row>110</xdr:row>
      <xdr:rowOff>57150</xdr:rowOff>
    </xdr:to>
    <xdr:graphicFrame>
      <xdr:nvGraphicFramePr>
        <xdr:cNvPr id="3" name="Chart 6"/>
        <xdr:cNvGraphicFramePr/>
      </xdr:nvGraphicFramePr>
      <xdr:xfrm>
        <a:off x="800100" y="14287500"/>
        <a:ext cx="4810125" cy="473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714375</xdr:colOff>
      <xdr:row>32</xdr:row>
      <xdr:rowOff>152400</xdr:rowOff>
    </xdr:from>
    <xdr:to>
      <xdr:col>7</xdr:col>
      <xdr:colOff>219075</xdr:colOff>
      <xdr:row>34</xdr:row>
      <xdr:rowOff>47625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819525" y="5810250"/>
          <a:ext cx="9334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φ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=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100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%</a:t>
          </a:r>
        </a:p>
      </xdr:txBody>
    </xdr:sp>
    <xdr:clientData/>
  </xdr:twoCellAnchor>
  <xdr:twoCellAnchor>
    <xdr:from>
      <xdr:col>5</xdr:col>
      <xdr:colOff>352425</xdr:colOff>
      <xdr:row>60</xdr:row>
      <xdr:rowOff>76200</xdr:rowOff>
    </xdr:from>
    <xdr:to>
      <xdr:col>7</xdr:col>
      <xdr:colOff>85725</xdr:colOff>
      <xdr:row>61</xdr:row>
      <xdr:rowOff>152400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457575" y="10477500"/>
          <a:ext cx="1162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φ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=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100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%</a:t>
          </a:r>
        </a:p>
      </xdr:txBody>
    </xdr:sp>
    <xdr:clientData/>
  </xdr:twoCellAnchor>
  <xdr:twoCellAnchor>
    <xdr:from>
      <xdr:col>5</xdr:col>
      <xdr:colOff>19050</xdr:colOff>
      <xdr:row>87</xdr:row>
      <xdr:rowOff>123825</xdr:rowOff>
    </xdr:from>
    <xdr:to>
      <xdr:col>6</xdr:col>
      <xdr:colOff>428625</xdr:colOff>
      <xdr:row>89</xdr:row>
      <xdr:rowOff>28575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124200" y="15144750"/>
          <a:ext cx="1152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φ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=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100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%</a:t>
          </a:r>
        </a:p>
      </xdr:txBody>
    </xdr:sp>
    <xdr:clientData/>
  </xdr:twoCellAnchor>
  <xdr:twoCellAnchor>
    <xdr:from>
      <xdr:col>3</xdr:col>
      <xdr:colOff>419100</xdr:colOff>
      <xdr:row>42</xdr:row>
      <xdr:rowOff>76200</xdr:rowOff>
    </xdr:from>
    <xdr:to>
      <xdr:col>4</xdr:col>
      <xdr:colOff>457200</xdr:colOff>
      <xdr:row>45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962150" y="7448550"/>
          <a:ext cx="857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湿球温度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●</a:t>
          </a:r>
        </a:p>
      </xdr:txBody>
    </xdr:sp>
    <xdr:clientData/>
  </xdr:twoCellAnchor>
  <xdr:twoCellAnchor>
    <xdr:from>
      <xdr:col>3</xdr:col>
      <xdr:colOff>457200</xdr:colOff>
      <xdr:row>70</xdr:row>
      <xdr:rowOff>19050</xdr:rowOff>
    </xdr:from>
    <xdr:to>
      <xdr:col>4</xdr:col>
      <xdr:colOff>485775</xdr:colOff>
      <xdr:row>72</xdr:row>
      <xdr:rowOff>142875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000250" y="12134850"/>
          <a:ext cx="8477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湿球温度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●</a:t>
          </a:r>
        </a:p>
      </xdr:txBody>
    </xdr:sp>
    <xdr:clientData/>
  </xdr:twoCellAnchor>
  <xdr:twoCellAnchor>
    <xdr:from>
      <xdr:col>3</xdr:col>
      <xdr:colOff>304800</xdr:colOff>
      <xdr:row>96</xdr:row>
      <xdr:rowOff>76200</xdr:rowOff>
    </xdr:from>
    <xdr:to>
      <xdr:col>4</xdr:col>
      <xdr:colOff>333375</xdr:colOff>
      <xdr:row>99</xdr:row>
      <xdr:rowOff>19050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847850" y="16640175"/>
          <a:ext cx="8477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湿球温度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4"/>
  <sheetViews>
    <sheetView tabSelected="1" zoomScale="125" zoomScaleNormal="125" zoomScalePageLayoutView="0" workbookViewId="0" topLeftCell="A1">
      <selection activeCell="F2" sqref="F2"/>
    </sheetView>
  </sheetViews>
  <sheetFormatPr defaultColWidth="9.00390625" defaultRowHeight="13.5"/>
  <cols>
    <col min="1" max="1" width="1.75390625" style="0" customWidth="1"/>
    <col min="2" max="2" width="9.00390625" style="0" bestFit="1" customWidth="1"/>
    <col min="3" max="3" width="9.50390625" style="0" customWidth="1"/>
    <col min="4" max="4" width="10.75390625" style="0" customWidth="1"/>
    <col min="5" max="5" width="9.75390625" style="0" customWidth="1"/>
    <col min="6" max="6" width="9.75390625" style="0" bestFit="1" customWidth="1"/>
    <col min="7" max="7" width="9.00390625" style="0" customWidth="1"/>
    <col min="8" max="8" width="9.25390625" style="0" bestFit="1" customWidth="1"/>
    <col min="9" max="10" width="9.75390625" style="0" customWidth="1"/>
    <col min="11" max="13" width="2.00390625" style="0" customWidth="1"/>
    <col min="14" max="14" width="1.75390625" style="0" customWidth="1"/>
    <col min="16" max="16" width="9.25390625" style="0" bestFit="1" customWidth="1"/>
    <col min="17" max="17" width="9.75390625" style="0" customWidth="1"/>
    <col min="19" max="19" width="9.75390625" style="0" customWidth="1"/>
  </cols>
  <sheetData>
    <row r="1" spans="2:23" ht="12.75">
      <c r="B1" s="101" t="s">
        <v>70</v>
      </c>
      <c r="C1" s="101"/>
      <c r="D1" s="101"/>
      <c r="E1" s="101"/>
      <c r="G1" s="109" t="s">
        <v>30</v>
      </c>
      <c r="H1" s="109"/>
      <c r="I1" s="109"/>
      <c r="J1" s="109"/>
      <c r="K1" s="10"/>
      <c r="O1" s="100"/>
      <c r="P1" s="100"/>
      <c r="Q1" s="100"/>
      <c r="R1" s="100"/>
      <c r="T1" s="10"/>
      <c r="U1" s="10"/>
      <c r="V1" s="10"/>
      <c r="W1" s="10"/>
    </row>
    <row r="2" spans="2:11" ht="12.75">
      <c r="B2" s="9" t="s">
        <v>64</v>
      </c>
      <c r="C2" s="7"/>
      <c r="F2" s="7"/>
      <c r="G2" s="9"/>
      <c r="H2" s="10"/>
      <c r="I2" s="10"/>
      <c r="J2" s="10"/>
      <c r="K2" s="10"/>
    </row>
    <row r="3" spans="3:22" ht="15.75">
      <c r="C3" s="47" t="s">
        <v>24</v>
      </c>
      <c r="D3" s="108" t="s">
        <v>63</v>
      </c>
      <c r="E3" s="108"/>
      <c r="F3" s="108"/>
      <c r="G3" s="108"/>
      <c r="H3" s="108"/>
      <c r="I3" s="108"/>
      <c r="J3" s="108"/>
      <c r="K3" s="108"/>
      <c r="O3" s="112" t="s">
        <v>14</v>
      </c>
      <c r="P3" s="112"/>
      <c r="Q3" s="112"/>
      <c r="R3" s="112"/>
      <c r="S3" s="112"/>
      <c r="T3" s="112"/>
      <c r="U3" s="112"/>
      <c r="V3" s="112"/>
    </row>
    <row r="4" spans="2:20" ht="14.25" thickBot="1">
      <c r="B4" s="9"/>
      <c r="C4" s="1"/>
      <c r="D4" s="22"/>
      <c r="E4" s="22"/>
      <c r="F4" s="22"/>
      <c r="G4" s="22"/>
      <c r="H4" s="22"/>
      <c r="I4" s="22"/>
      <c r="J4" s="22"/>
      <c r="K4" s="22"/>
      <c r="O4" s="112" t="s">
        <v>15</v>
      </c>
      <c r="P4" s="112"/>
      <c r="Q4" s="17"/>
      <c r="R4" s="17"/>
      <c r="S4" s="17"/>
      <c r="T4" s="17"/>
    </row>
    <row r="5" spans="2:19" ht="14.25" thickBot="1">
      <c r="B5" s="42" t="s">
        <v>22</v>
      </c>
      <c r="C5" s="103" t="s">
        <v>41</v>
      </c>
      <c r="D5" s="103"/>
      <c r="E5" s="103"/>
      <c r="F5" s="103"/>
      <c r="G5" s="103"/>
      <c r="H5" s="103"/>
      <c r="I5" s="103"/>
      <c r="J5" s="103"/>
      <c r="K5" s="22"/>
      <c r="O5" s="23"/>
      <c r="P5" s="23"/>
      <c r="Q5" s="23"/>
      <c r="R5" s="2" t="s">
        <v>6</v>
      </c>
      <c r="S5" s="18">
        <v>23.1964</v>
      </c>
    </row>
    <row r="6" spans="2:21" ht="15.75" customHeight="1">
      <c r="B6" s="9"/>
      <c r="C6" s="112" t="s">
        <v>31</v>
      </c>
      <c r="D6" s="112"/>
      <c r="E6" s="112"/>
      <c r="F6" s="112"/>
      <c r="G6" s="112"/>
      <c r="H6" s="112"/>
      <c r="I6" s="112"/>
      <c r="J6" s="112"/>
      <c r="K6" s="17"/>
      <c r="R6" s="2" t="s">
        <v>7</v>
      </c>
      <c r="S6" s="18">
        <v>3816.44</v>
      </c>
      <c r="T6" s="118" t="s">
        <v>9</v>
      </c>
      <c r="U6" s="118"/>
    </row>
    <row r="7" spans="2:22" ht="14.25" thickBot="1">
      <c r="B7" s="9"/>
      <c r="K7" s="81"/>
      <c r="L7" s="81"/>
      <c r="R7" s="2" t="s">
        <v>8</v>
      </c>
      <c r="S7" s="18">
        <v>-46.13</v>
      </c>
      <c r="T7" s="119" t="s">
        <v>12</v>
      </c>
      <c r="U7" s="119"/>
      <c r="V7" s="48"/>
    </row>
    <row r="8" spans="3:13" ht="15" thickBot="1">
      <c r="C8" s="16" t="s">
        <v>20</v>
      </c>
      <c r="D8" s="20">
        <v>57</v>
      </c>
      <c r="E8" s="2" t="s">
        <v>23</v>
      </c>
      <c r="F8" s="109" t="s">
        <v>60</v>
      </c>
      <c r="G8" s="109"/>
      <c r="H8" s="109"/>
      <c r="I8" s="109"/>
      <c r="J8" s="97">
        <v>32.12</v>
      </c>
      <c r="K8" s="83" t="s">
        <v>33</v>
      </c>
      <c r="L8" s="82"/>
      <c r="M8" s="10"/>
    </row>
    <row r="9" spans="3:12" ht="13.5" thickBot="1">
      <c r="C9" s="49" t="s">
        <v>27</v>
      </c>
      <c r="D9" s="20">
        <v>0.02</v>
      </c>
      <c r="F9" s="49" t="s">
        <v>38</v>
      </c>
      <c r="G9" s="121" t="s">
        <v>36</v>
      </c>
      <c r="H9" s="121"/>
      <c r="L9" s="81" t="s">
        <v>35</v>
      </c>
    </row>
    <row r="10" spans="7:19" ht="13.5" thickBot="1">
      <c r="G10" s="81" t="s">
        <v>32</v>
      </c>
      <c r="H10" s="99">
        <f>J8-D8+(E14-D9)*E12/E17</f>
        <v>-0.05359791709722117</v>
      </c>
      <c r="I10" s="122" t="s">
        <v>66</v>
      </c>
      <c r="J10" s="111"/>
      <c r="K10" s="111"/>
      <c r="L10" s="81" t="s">
        <v>35</v>
      </c>
      <c r="O10" s="110" t="s">
        <v>26</v>
      </c>
      <c r="P10" s="110"/>
      <c r="Q10" s="110"/>
      <c r="S10" s="19"/>
    </row>
    <row r="11" spans="3:19" ht="15" thickBot="1">
      <c r="C11" s="107" t="s">
        <v>61</v>
      </c>
      <c r="D11" s="107"/>
      <c r="F11" s="17"/>
      <c r="G11" s="121" t="s">
        <v>54</v>
      </c>
      <c r="H11" s="121"/>
      <c r="I11" s="121"/>
      <c r="J11" s="121"/>
      <c r="K11" s="84" t="s">
        <v>34</v>
      </c>
      <c r="O11" s="19"/>
      <c r="P11" s="21"/>
      <c r="Q11" s="102" t="s">
        <v>29</v>
      </c>
      <c r="R11" s="102"/>
      <c r="S11" s="102"/>
    </row>
    <row r="12" spans="2:19" ht="14.25" thickBot="1">
      <c r="B12" s="8"/>
      <c r="C12" s="92" t="s">
        <v>51</v>
      </c>
      <c r="D12" s="93" t="s">
        <v>42</v>
      </c>
      <c r="E12" s="86">
        <f>2500-2.44*J8</f>
        <v>2421.6272</v>
      </c>
      <c r="I12" s="91"/>
      <c r="J12" s="91"/>
      <c r="K12" s="91"/>
      <c r="O12" s="45"/>
      <c r="P12" s="44" t="s">
        <v>11</v>
      </c>
      <c r="Q12" s="113" t="s">
        <v>18</v>
      </c>
      <c r="R12" s="114"/>
      <c r="S12" s="115"/>
    </row>
    <row r="13" spans="3:19" ht="14.25" thickBot="1">
      <c r="C13" s="92" t="s">
        <v>50</v>
      </c>
      <c r="D13" s="93" t="s">
        <v>43</v>
      </c>
      <c r="E13" s="87">
        <f>EXP(S5-S6/(S7+J8+273.15))*0.001</f>
        <v>4.765087328589261</v>
      </c>
      <c r="F13" s="49" t="s">
        <v>39</v>
      </c>
      <c r="G13" s="90" t="s">
        <v>37</v>
      </c>
      <c r="H13" s="90"/>
      <c r="J13" s="98"/>
      <c r="O13" s="46"/>
      <c r="P13" s="43" t="s">
        <v>1</v>
      </c>
      <c r="Q13" s="30">
        <v>100</v>
      </c>
      <c r="R13" s="116">
        <f>E20</f>
        <v>18.26563997925636</v>
      </c>
      <c r="S13" s="117"/>
    </row>
    <row r="14" spans="2:19" ht="14.25" thickBot="1">
      <c r="B14" s="2"/>
      <c r="C14" s="92" t="s">
        <v>49</v>
      </c>
      <c r="D14" s="94" t="s">
        <v>44</v>
      </c>
      <c r="E14" s="85">
        <f>18/29*E13/(101.3-E13)</f>
        <v>0.030638038912572878</v>
      </c>
      <c r="G14" s="109" t="s">
        <v>59</v>
      </c>
      <c r="H14" s="111"/>
      <c r="I14" s="111"/>
      <c r="J14" s="111"/>
      <c r="K14" s="48"/>
      <c r="O14" s="11" t="s">
        <v>0</v>
      </c>
      <c r="P14" s="24" t="s">
        <v>3</v>
      </c>
      <c r="Q14" s="27" t="s">
        <v>13</v>
      </c>
      <c r="R14" s="24" t="s">
        <v>3</v>
      </c>
      <c r="S14" s="31" t="s">
        <v>13</v>
      </c>
    </row>
    <row r="15" spans="2:19" ht="13.5">
      <c r="B15" s="2"/>
      <c r="C15" s="95"/>
      <c r="D15" s="95"/>
      <c r="G15" s="106" t="s">
        <v>65</v>
      </c>
      <c r="H15" s="105"/>
      <c r="I15" s="105"/>
      <c r="J15" s="105"/>
      <c r="K15" s="18"/>
      <c r="O15" s="12" t="s">
        <v>4</v>
      </c>
      <c r="P15" s="25" t="s">
        <v>10</v>
      </c>
      <c r="Q15" s="28" t="s">
        <v>17</v>
      </c>
      <c r="R15" s="25" t="s">
        <v>28</v>
      </c>
      <c r="S15" s="32" t="s">
        <v>21</v>
      </c>
    </row>
    <row r="16" spans="2:19" ht="13.5" customHeight="1" thickBot="1">
      <c r="B16" s="56"/>
      <c r="C16" s="107" t="s">
        <v>62</v>
      </c>
      <c r="D16" s="107"/>
      <c r="G16" s="109" t="s">
        <v>55</v>
      </c>
      <c r="H16" s="111"/>
      <c r="I16" s="111"/>
      <c r="J16" s="111"/>
      <c r="K16" s="80"/>
      <c r="O16" s="13" t="s">
        <v>5</v>
      </c>
      <c r="P16" s="26" t="s">
        <v>2</v>
      </c>
      <c r="Q16" s="29" t="s">
        <v>16</v>
      </c>
      <c r="R16" s="26" t="s">
        <v>2</v>
      </c>
      <c r="S16" s="33" t="s">
        <v>16</v>
      </c>
    </row>
    <row r="17" spans="2:19" ht="14.25" thickBot="1">
      <c r="B17" s="57"/>
      <c r="C17" s="92" t="s">
        <v>53</v>
      </c>
      <c r="D17" s="94" t="s">
        <v>47</v>
      </c>
      <c r="E17" s="85">
        <f>1+1.883*D9</f>
        <v>1.03766</v>
      </c>
      <c r="F17" s="57"/>
      <c r="G17" s="109" t="s">
        <v>56</v>
      </c>
      <c r="H17" s="111"/>
      <c r="I17" s="111"/>
      <c r="J17" s="111"/>
      <c r="O17" s="14">
        <v>0</v>
      </c>
      <c r="P17" s="34">
        <f>EXP(S5-S6/(S7+O17+273.15))*0.001</f>
        <v>0.5931042204821164</v>
      </c>
      <c r="Q17" s="36">
        <f>18/29*P17/(101.3-P17)</f>
        <v>0.0036554959940212992</v>
      </c>
      <c r="R17" s="50">
        <f>P17*E20*0.01</f>
        <v>0.10833428161503825</v>
      </c>
      <c r="S17" s="37">
        <f aca="true" t="shared" si="0" ref="S17:S41">18/29*R17/(101.3-R17)</f>
        <v>0.0006645010478048928</v>
      </c>
    </row>
    <row r="18" spans="2:19" ht="14.25" thickBot="1">
      <c r="B18" s="58"/>
      <c r="C18" s="92" t="s">
        <v>45</v>
      </c>
      <c r="D18" s="93" t="s">
        <v>43</v>
      </c>
      <c r="E18" s="89">
        <f>101.3*D9/(18/29+D9)</f>
        <v>3.1622174381054893</v>
      </c>
      <c r="G18" s="109" t="s">
        <v>57</v>
      </c>
      <c r="H18" s="111"/>
      <c r="I18" s="111"/>
      <c r="J18" s="111"/>
      <c r="O18" s="15">
        <v>4</v>
      </c>
      <c r="P18" s="35">
        <f>EXP(S5-S6/(S7+O18+273.15))*0.001</f>
        <v>0.7934932376479721</v>
      </c>
      <c r="Q18" s="38">
        <f>18/29*P18/(101.3-P18)</f>
        <v>0.0049003100388506264</v>
      </c>
      <c r="R18" s="51">
        <f>P18*E20*0.01</f>
        <v>0.14493661804852367</v>
      </c>
      <c r="S18" s="39">
        <f t="shared" si="0"/>
        <v>0.0008893342208556727</v>
      </c>
    </row>
    <row r="19" spans="2:19" ht="14.25" thickBot="1">
      <c r="B19" s="59"/>
      <c r="C19" s="92" t="s">
        <v>52</v>
      </c>
      <c r="D19" s="93" t="s">
        <v>43</v>
      </c>
      <c r="E19" s="87">
        <f>EXP(S5-S6/(S7+D8+273.15))*0.001</f>
        <v>17.312382384064875</v>
      </c>
      <c r="F19" s="79"/>
      <c r="G19" s="106" t="s">
        <v>40</v>
      </c>
      <c r="H19" s="105"/>
      <c r="I19" s="105"/>
      <c r="J19" s="105"/>
      <c r="O19" s="15">
        <v>8</v>
      </c>
      <c r="P19" s="35">
        <f>EXP(S5-S6/(S7+O19+273.15))*0.001</f>
        <v>1.0511202842514062</v>
      </c>
      <c r="Q19" s="38">
        <f aca="true" t="shared" si="1" ref="Q19:Q41">18/29*P19/(101.3-P19)</f>
        <v>0.006507997781388106</v>
      </c>
      <c r="R19" s="51">
        <f>P19*E20*0.01</f>
        <v>0.19199384687029797</v>
      </c>
      <c r="S19" s="39">
        <f t="shared" si="0"/>
        <v>0.0011786266898455868</v>
      </c>
    </row>
    <row r="20" spans="2:19" ht="14.25" thickBot="1">
      <c r="B20" s="60"/>
      <c r="C20" s="88" t="s">
        <v>46</v>
      </c>
      <c r="D20" s="96" t="s">
        <v>48</v>
      </c>
      <c r="E20" s="89">
        <f>E18/E19*100</f>
        <v>18.26563997925636</v>
      </c>
      <c r="G20" s="105" t="s">
        <v>67</v>
      </c>
      <c r="H20" s="105"/>
      <c r="I20" s="105"/>
      <c r="J20" s="105"/>
      <c r="O20" s="15">
        <v>12</v>
      </c>
      <c r="P20" s="35">
        <f>EXP(S5-S6/(S7+O20+273.15))*0.001</f>
        <v>1.3793504134964585</v>
      </c>
      <c r="Q20" s="38">
        <f t="shared" si="1"/>
        <v>0.008568284294167406</v>
      </c>
      <c r="R20" s="51">
        <f>P20*E20*0.01</f>
        <v>0.25194718058164706</v>
      </c>
      <c r="S20" s="39">
        <f t="shared" si="0"/>
        <v>0.0015475905202879153</v>
      </c>
    </row>
    <row r="21" spans="2:19" ht="13.5">
      <c r="B21" s="61"/>
      <c r="C21" s="62"/>
      <c r="G21" s="105" t="s">
        <v>68</v>
      </c>
      <c r="H21" s="105"/>
      <c r="I21" s="105"/>
      <c r="J21" s="105"/>
      <c r="O21" s="15">
        <v>16</v>
      </c>
      <c r="P21" s="35">
        <f>EXP(S5-S6/(S7+O21+273.15))*0.001</f>
        <v>1.7939552988102785</v>
      </c>
      <c r="Q21" s="38">
        <f t="shared" si="1"/>
        <v>0.011190169392794318</v>
      </c>
      <c r="R21" s="51">
        <f>P21*E20*0.01</f>
        <v>0.3276774162694781</v>
      </c>
      <c r="S21" s="39">
        <f t="shared" si="0"/>
        <v>0.002014274578495841</v>
      </c>
    </row>
    <row r="22" spans="2:19" ht="13.5">
      <c r="B22" s="63"/>
      <c r="C22" s="64"/>
      <c r="D22" s="65"/>
      <c r="E22" s="64"/>
      <c r="G22" s="105" t="s">
        <v>69</v>
      </c>
      <c r="H22" s="105"/>
      <c r="I22" s="105"/>
      <c r="J22" s="105"/>
      <c r="O22" s="14">
        <v>20</v>
      </c>
      <c r="P22" s="34">
        <f>EXP(S5-S6/(S7+O22+273.15))*0.001</f>
        <v>2.3134077128596253</v>
      </c>
      <c r="Q22" s="36">
        <f t="shared" si="1"/>
        <v>0.014506088172050208</v>
      </c>
      <c r="R22" s="50">
        <f>P22*E20*0.01</f>
        <v>0.42255872408328793</v>
      </c>
      <c r="S22" s="37">
        <f t="shared" si="0"/>
        <v>0.002599965120288661</v>
      </c>
    </row>
    <row r="23" spans="2:19" ht="13.5">
      <c r="B23" s="66"/>
      <c r="C23" s="67"/>
      <c r="D23" s="68"/>
      <c r="E23" s="69"/>
      <c r="F23" s="70"/>
      <c r="G23" s="105" t="s">
        <v>58</v>
      </c>
      <c r="H23" s="105"/>
      <c r="I23" s="105"/>
      <c r="J23" s="105"/>
      <c r="O23" s="15">
        <v>24</v>
      </c>
      <c r="P23" s="35">
        <f>EXP(S5-S6/(S7+O23+273.15))*0.001</f>
        <v>2.959191042310625</v>
      </c>
      <c r="Q23" s="38">
        <f t="shared" si="1"/>
        <v>0.018677284507912936</v>
      </c>
      <c r="R23" s="51">
        <f>P23*E20*0.01</f>
        <v>0.5405151820868624</v>
      </c>
      <c r="S23" s="39">
        <f t="shared" si="0"/>
        <v>0.0033296337569731693</v>
      </c>
    </row>
    <row r="24" spans="2:19" ht="13.5">
      <c r="B24" s="71"/>
      <c r="C24" s="72"/>
      <c r="O24" s="15">
        <v>28</v>
      </c>
      <c r="P24" s="35">
        <f>EXP(S5-S6/(S7+O24+273.15))*0.001</f>
        <v>3.756122195256021</v>
      </c>
      <c r="Q24" s="38">
        <f t="shared" si="1"/>
        <v>0.023900897141137897</v>
      </c>
      <c r="R24" s="51">
        <f>P24*E20*0.01</f>
        <v>0.6860797573664054</v>
      </c>
      <c r="S24" s="39">
        <f t="shared" si="0"/>
        <v>0.004232442260410834</v>
      </c>
    </row>
    <row r="25" spans="2:19" ht="13.5">
      <c r="B25" s="71"/>
      <c r="C25" s="72"/>
      <c r="D25" s="120" t="s">
        <v>25</v>
      </c>
      <c r="E25" s="120"/>
      <c r="F25" s="120"/>
      <c r="O25" s="15">
        <v>32</v>
      </c>
      <c r="P25" s="35">
        <f>EXP(S5-S6/(S7+O25+273.15))*0.001</f>
        <v>4.732686057005846</v>
      </c>
      <c r="Q25" s="38">
        <f t="shared" si="1"/>
        <v>0.030419498656619352</v>
      </c>
      <c r="R25" s="51">
        <f>P25*E20*0.01</f>
        <v>0.8644553965211513</v>
      </c>
      <c r="S25" s="39">
        <f t="shared" si="0"/>
        <v>0.005342317046191041</v>
      </c>
    </row>
    <row r="26" spans="2:19" ht="13.5">
      <c r="B26" s="71"/>
      <c r="C26" s="72"/>
      <c r="D26" s="73"/>
      <c r="E26" s="74"/>
      <c r="F26" s="102" t="s">
        <v>29</v>
      </c>
      <c r="G26" s="102"/>
      <c r="H26" s="102"/>
      <c r="O26" s="15">
        <v>36</v>
      </c>
      <c r="P26" s="35">
        <f>EXP(S5-S6/(S7+O26+273.15))*0.001</f>
        <v>5.9213794773368855</v>
      </c>
      <c r="Q26" s="38">
        <f t="shared" si="1"/>
        <v>0.038534201541108835</v>
      </c>
      <c r="R26" s="51">
        <f>P26*E20*0.01</f>
        <v>1.0815778571359276</v>
      </c>
      <c r="S26" s="39">
        <f t="shared" si="0"/>
        <v>0.006698610623013266</v>
      </c>
    </row>
    <row r="27" spans="2:19" ht="13.5">
      <c r="B27" s="71"/>
      <c r="C27" s="72"/>
      <c r="D27" s="73"/>
      <c r="E27" s="74"/>
      <c r="F27" s="75"/>
      <c r="O27" s="14">
        <v>40</v>
      </c>
      <c r="P27" s="34">
        <f>EXP(S5-S6/(S7+O27+273.15))*0.001</f>
        <v>7.359062630365198</v>
      </c>
      <c r="Q27" s="36">
        <f t="shared" si="1"/>
        <v>0.04862304096946365</v>
      </c>
      <c r="R27" s="50">
        <f>P27*E20*0.01</f>
        <v>1.3441798859105003</v>
      </c>
      <c r="S27" s="37">
        <f t="shared" si="0"/>
        <v>0.008346873137784197</v>
      </c>
    </row>
    <row r="28" spans="2:19" ht="13.5">
      <c r="B28" s="66"/>
      <c r="C28" s="67"/>
      <c r="D28" s="68"/>
      <c r="E28" s="69"/>
      <c r="F28" s="70"/>
      <c r="O28" s="15">
        <v>44</v>
      </c>
      <c r="P28" s="35">
        <f>EXP(S5-S6/(S7+O28+273.15))*0.001</f>
        <v>9.087315478158681</v>
      </c>
      <c r="Q28" s="38">
        <f t="shared" si="1"/>
        <v>0.06116731922326018</v>
      </c>
      <c r="R28" s="51">
        <f>P28*E20*0.01</f>
        <v>1.6598563290197033</v>
      </c>
      <c r="S28" s="39">
        <f t="shared" si="0"/>
        <v>0.010339764823071458</v>
      </c>
    </row>
    <row r="29" spans="2:19" ht="13.5">
      <c r="B29" s="71"/>
      <c r="C29" s="72"/>
      <c r="D29" s="73"/>
      <c r="E29" s="74"/>
      <c r="F29" s="75"/>
      <c r="O29" s="15">
        <v>48</v>
      </c>
      <c r="P29" s="35">
        <f>EXP(S5-S6/(S7+O29+273.15))*0.001</f>
        <v>11.152796991476833</v>
      </c>
      <c r="Q29" s="38">
        <f t="shared" si="1"/>
        <v>0.07679024404332539</v>
      </c>
      <c r="R29" s="51">
        <f>P29*E20*0.01</f>
        <v>2.037129746080493</v>
      </c>
      <c r="S29" s="39">
        <f t="shared" si="0"/>
        <v>0.012738150291258991</v>
      </c>
    </row>
    <row r="30" spans="2:19" ht="13.5">
      <c r="B30" s="71"/>
      <c r="C30" s="72"/>
      <c r="D30" s="73"/>
      <c r="E30" s="74"/>
      <c r="F30" s="75"/>
      <c r="O30" s="15">
        <v>52</v>
      </c>
      <c r="P30" s="35">
        <f>EXP(S5-S6/(S7+O30+273.15))*0.001</f>
        <v>13.607604735341909</v>
      </c>
      <c r="Q30" s="38">
        <f t="shared" si="1"/>
        <v>0.09631507344977076</v>
      </c>
      <c r="R30" s="51">
        <f>P30*E20*0.01</f>
        <v>2.4855160907577933</v>
      </c>
      <c r="S30" s="39">
        <f t="shared" si="0"/>
        <v>0.015612429112263446</v>
      </c>
    </row>
    <row r="31" spans="2:19" ht="13.5">
      <c r="B31" s="71"/>
      <c r="C31" s="72"/>
      <c r="D31" s="73"/>
      <c r="E31" s="74"/>
      <c r="F31" s="75"/>
      <c r="O31" s="15">
        <v>56</v>
      </c>
      <c r="P31" s="35">
        <f>EXP(S5-S6/(S7+O31+273.15))*0.001</f>
        <v>16.509632412608518</v>
      </c>
      <c r="Q31" s="38">
        <f t="shared" si="1"/>
        <v>0.12085521434546881</v>
      </c>
      <c r="R31" s="51">
        <f>P31*E20*0.01</f>
        <v>3.0155900183856876</v>
      </c>
      <c r="S31" s="39">
        <f t="shared" si="0"/>
        <v>0.01904417525631304</v>
      </c>
    </row>
    <row r="32" spans="2:19" ht="13.5">
      <c r="B32" s="71"/>
      <c r="C32" s="72"/>
      <c r="D32" s="73"/>
      <c r="E32" s="74"/>
      <c r="F32" s="75"/>
      <c r="O32" s="14">
        <v>60</v>
      </c>
      <c r="P32" s="34">
        <f>EXP(S5-S6/(S7+O32+273.15))*0.001</f>
        <v>19.92292297387042</v>
      </c>
      <c r="Q32" s="36">
        <f t="shared" si="1"/>
        <v>0.15195866750912643</v>
      </c>
      <c r="R32" s="50">
        <f>P32*E20*0.01</f>
        <v>3.6390493837517255</v>
      </c>
      <c r="S32" s="37">
        <f t="shared" si="0"/>
        <v>0.023128182686155938</v>
      </c>
    </row>
    <row r="33" spans="2:19" ht="13.5">
      <c r="B33" s="66"/>
      <c r="C33" s="67"/>
      <c r="D33" s="68"/>
      <c r="E33" s="69"/>
      <c r="F33" s="70"/>
      <c r="O33" s="15">
        <v>64</v>
      </c>
      <c r="P33" s="35">
        <f>EXP(S5-S6/(S7+O33+273.15))*0.001</f>
        <v>23.918014945038387</v>
      </c>
      <c r="Q33" s="38">
        <f t="shared" si="1"/>
        <v>0.19184910335526004</v>
      </c>
      <c r="R33" s="51">
        <f>P33*E20*0.01</f>
        <v>4.368778500045443</v>
      </c>
      <c r="S33" s="39">
        <f t="shared" si="0"/>
        <v>0.027975048480319963</v>
      </c>
    </row>
    <row r="34" spans="2:19" ht="13.5">
      <c r="B34" s="71"/>
      <c r="C34" s="72"/>
      <c r="D34" s="73"/>
      <c r="E34" s="74"/>
      <c r="F34" s="75"/>
      <c r="O34" s="15">
        <v>68</v>
      </c>
      <c r="P34" s="35">
        <f>EXP(S5-S6/(S7+O34+273.15))*0.001</f>
        <v>28.57227969250358</v>
      </c>
      <c r="Q34" s="38">
        <f t="shared" si="1"/>
        <v>0.2438481277131661</v>
      </c>
      <c r="R34" s="51">
        <f>P34*E20*0.01</f>
        <v>5.21890974249888</v>
      </c>
      <c r="S34" s="39">
        <f t="shared" si="0"/>
        <v>0.033714472637290716</v>
      </c>
    </row>
    <row r="35" spans="2:19" ht="13.5">
      <c r="B35" s="71"/>
      <c r="C35" s="72"/>
      <c r="D35" s="73"/>
      <c r="E35" s="74"/>
      <c r="F35" s="75"/>
      <c r="O35" s="15">
        <v>72</v>
      </c>
      <c r="P35" s="35">
        <f>EXP(S5-S6/(S7+O35+273.15))*0.001</f>
        <v>33.97024743745672</v>
      </c>
      <c r="Q35" s="38">
        <f t="shared" si="1"/>
        <v>0.3131599384460909</v>
      </c>
      <c r="R35" s="51">
        <f>P35*E20*0.01</f>
        <v>6.204883096988404</v>
      </c>
      <c r="S35" s="39">
        <f t="shared" si="0"/>
        <v>0.04049952169240042</v>
      </c>
    </row>
    <row r="36" spans="2:19" ht="13.5">
      <c r="B36" s="71"/>
      <c r="C36" s="72"/>
      <c r="D36" s="73"/>
      <c r="E36" s="74"/>
      <c r="F36" s="75"/>
      <c r="O36" s="15">
        <v>76</v>
      </c>
      <c r="P36" s="35">
        <f>EXP(S5-S6/(S7+O36+273.15))*0.001</f>
        <v>40.20391994297698</v>
      </c>
      <c r="Q36" s="38">
        <f t="shared" si="1"/>
        <v>0.40844121558527424</v>
      </c>
      <c r="R36" s="51">
        <f>P36*E20*0.01</f>
        <v>7.343503274332625</v>
      </c>
      <c r="S36" s="39">
        <f t="shared" si="0"/>
        <v>0.04851220164595417</v>
      </c>
    </row>
    <row r="37" spans="2:19" ht="13.5">
      <c r="B37" s="71"/>
      <c r="C37" s="72"/>
      <c r="D37" s="73"/>
      <c r="E37" s="74"/>
      <c r="F37" s="75"/>
      <c r="O37" s="14">
        <v>80</v>
      </c>
      <c r="P37" s="34">
        <f>EXP(S5-S6/(S7+O37+273.15))*0.001</f>
        <v>47.37306792713644</v>
      </c>
      <c r="Q37" s="36">
        <f t="shared" si="1"/>
        <v>0.5452558131143892</v>
      </c>
      <c r="R37" s="50">
        <f>P37*E20*0.01</f>
        <v>8.652994034699306</v>
      </c>
      <c r="S37" s="37">
        <f t="shared" si="0"/>
        <v>0.05797083054813464</v>
      </c>
    </row>
    <row r="38" spans="2:19" ht="13.5">
      <c r="B38" s="66"/>
      <c r="C38" s="67"/>
      <c r="D38" s="68"/>
      <c r="E38" s="69"/>
      <c r="F38" s="70"/>
      <c r="O38" s="15">
        <v>84</v>
      </c>
      <c r="P38" s="35">
        <f>EXP(S5-S6/(S7+O38+273.15))*0.001</f>
        <v>55.58551139974854</v>
      </c>
      <c r="Q38" s="38">
        <f t="shared" si="1"/>
        <v>0.7547137233665219</v>
      </c>
      <c r="R38" s="51">
        <f>P38*E20*0.01</f>
        <v>10.15304939290657</v>
      </c>
      <c r="S38" s="39">
        <f t="shared" si="0"/>
        <v>0.06913991839175392</v>
      </c>
    </row>
    <row r="39" spans="2:19" ht="13.5">
      <c r="B39" s="71"/>
      <c r="C39" s="72"/>
      <c r="D39" s="73"/>
      <c r="E39" s="74"/>
      <c r="F39" s="75"/>
      <c r="O39" s="15">
        <v>88</v>
      </c>
      <c r="P39" s="35">
        <f>EXP(S5-S6/(S7+O39+273.15))*0.001</f>
        <v>64.95738127670502</v>
      </c>
      <c r="Q39" s="38">
        <f t="shared" si="1"/>
        <v>1.1093965157689005</v>
      </c>
      <c r="R39" s="51">
        <f>P39*E20*0.01</f>
        <v>11.864881403955817</v>
      </c>
      <c r="S39" s="39">
        <f t="shared" si="0"/>
        <v>0.08234359458442825</v>
      </c>
    </row>
    <row r="40" spans="2:19" ht="13.5">
      <c r="B40" s="71"/>
      <c r="C40" s="72"/>
      <c r="D40" s="73"/>
      <c r="E40" s="74"/>
      <c r="F40" s="75"/>
      <c r="O40" s="15">
        <v>92</v>
      </c>
      <c r="P40" s="35">
        <f>EXP(S5-S6/(S7+O40+273.15))*0.001</f>
        <v>75.6133607913542</v>
      </c>
      <c r="Q40" s="38">
        <f t="shared" si="1"/>
        <v>1.8271144953916774</v>
      </c>
      <c r="R40" s="51">
        <f>P40*E20*0.01</f>
        <v>13.811264258364945</v>
      </c>
      <c r="S40" s="39">
        <f t="shared" si="0"/>
        <v>0.09798414364262034</v>
      </c>
    </row>
    <row r="41" spans="2:19" ht="13.5">
      <c r="B41" s="71"/>
      <c r="C41" s="72"/>
      <c r="D41" s="73"/>
      <c r="E41" s="74"/>
      <c r="F41" s="75"/>
      <c r="O41" s="15">
        <v>96</v>
      </c>
      <c r="P41" s="35">
        <f>EXP(S5-S6/(S7+O41+273.15))*0.001</f>
        <v>87.68690539443777</v>
      </c>
      <c r="Q41" s="38">
        <f t="shared" si="1"/>
        <v>3.998088358996006</v>
      </c>
      <c r="R41" s="51">
        <f>P41*E20*0.01</f>
        <v>16.016574448299128</v>
      </c>
      <c r="S41" s="39">
        <f t="shared" si="0"/>
        <v>0.11656804363857794</v>
      </c>
    </row>
    <row r="42" spans="2:19" ht="13.5">
      <c r="B42" s="71"/>
      <c r="C42" s="72"/>
      <c r="D42" s="73"/>
      <c r="E42" s="74"/>
      <c r="F42" s="75"/>
      <c r="O42" s="52">
        <v>100</v>
      </c>
      <c r="P42" s="53">
        <f>EXP(S5-S6/(S7+O42+273.15))*0.001</f>
        <v>101.32044001024673</v>
      </c>
      <c r="Q42" s="40" t="s">
        <v>19</v>
      </c>
      <c r="R42" s="54">
        <f>P42*E20*0.01</f>
        <v>18.506826797670083</v>
      </c>
      <c r="S42" s="41" t="s">
        <v>19</v>
      </c>
    </row>
    <row r="43" spans="2:6" ht="13.5">
      <c r="B43" s="66"/>
      <c r="C43" s="67"/>
      <c r="D43" s="68"/>
      <c r="E43" s="69"/>
      <c r="F43" s="70"/>
    </row>
    <row r="44" spans="2:6" ht="13.5">
      <c r="B44" s="71"/>
      <c r="C44" s="72"/>
      <c r="D44" s="73"/>
      <c r="E44" s="74"/>
      <c r="F44" s="75"/>
    </row>
    <row r="45" spans="2:10" ht="13.5">
      <c r="B45" s="71"/>
      <c r="C45" s="72"/>
      <c r="D45" s="73"/>
      <c r="E45" s="74"/>
      <c r="F45" s="75"/>
      <c r="J45" s="81"/>
    </row>
    <row r="46" spans="2:11" ht="13.5">
      <c r="B46" s="71"/>
      <c r="C46" s="72"/>
      <c r="D46" s="73"/>
      <c r="E46" s="74"/>
      <c r="F46" s="75"/>
      <c r="G46" s="19"/>
      <c r="H46" s="19"/>
      <c r="I46" s="19"/>
      <c r="J46" s="49"/>
      <c r="K46" s="19"/>
    </row>
    <row r="47" spans="2:11" ht="13.5">
      <c r="B47" s="71"/>
      <c r="C47" s="72"/>
      <c r="D47" s="73"/>
      <c r="E47" s="74"/>
      <c r="F47" s="75"/>
      <c r="G47" s="19"/>
      <c r="H47" s="19"/>
      <c r="I47" s="19"/>
      <c r="J47" s="19"/>
      <c r="K47" s="19"/>
    </row>
    <row r="48" spans="2:11" ht="13.5">
      <c r="B48" s="66"/>
      <c r="C48" s="67"/>
      <c r="D48" s="76"/>
      <c r="E48" s="77"/>
      <c r="F48" s="78"/>
      <c r="G48" s="19"/>
      <c r="H48" s="19"/>
      <c r="I48" s="19"/>
      <c r="J48" s="19"/>
      <c r="K48" s="19"/>
    </row>
    <row r="49" spans="2:5" ht="12.75">
      <c r="B49" s="3"/>
      <c r="C49" s="5"/>
      <c r="D49" s="55"/>
      <c r="E49" s="19"/>
    </row>
    <row r="50" spans="2:5" ht="12.75">
      <c r="B50" s="3"/>
      <c r="C50" s="5"/>
      <c r="D50" s="104"/>
      <c r="E50" s="104"/>
    </row>
    <row r="51" spans="2:3" ht="12.75">
      <c r="B51" s="3"/>
      <c r="C51" s="5"/>
    </row>
    <row r="52" spans="2:3" ht="12.75">
      <c r="B52" s="3"/>
      <c r="C52" s="5"/>
    </row>
    <row r="53" spans="2:5" ht="12.75">
      <c r="B53" s="4"/>
      <c r="C53" s="6"/>
      <c r="E53" s="81"/>
    </row>
    <row r="56" spans="8:13" ht="12.75">
      <c r="H56" s="110"/>
      <c r="I56" s="110"/>
      <c r="J56" s="110"/>
      <c r="K56" s="110"/>
      <c r="L56" s="110"/>
      <c r="M56" s="110"/>
    </row>
    <row r="84" spans="8:13" ht="12.75">
      <c r="H84" s="110"/>
      <c r="I84" s="110"/>
      <c r="J84" s="110"/>
      <c r="K84" s="110"/>
      <c r="L84" s="110"/>
      <c r="M84" s="110"/>
    </row>
  </sheetData>
  <sheetProtection/>
  <mergeCells count="34">
    <mergeCell ref="G11:J11"/>
    <mergeCell ref="G9:H9"/>
    <mergeCell ref="I10:K10"/>
    <mergeCell ref="G14:J14"/>
    <mergeCell ref="G15:J15"/>
    <mergeCell ref="G16:J16"/>
    <mergeCell ref="Q12:S12"/>
    <mergeCell ref="R13:S13"/>
    <mergeCell ref="Q11:S11"/>
    <mergeCell ref="O3:V3"/>
    <mergeCell ref="O4:P4"/>
    <mergeCell ref="T6:U6"/>
    <mergeCell ref="O10:Q10"/>
    <mergeCell ref="T7:U7"/>
    <mergeCell ref="G1:J1"/>
    <mergeCell ref="H84:M84"/>
    <mergeCell ref="H56:M56"/>
    <mergeCell ref="G17:J17"/>
    <mergeCell ref="G18:J18"/>
    <mergeCell ref="G20:J20"/>
    <mergeCell ref="G21:J21"/>
    <mergeCell ref="C6:J6"/>
    <mergeCell ref="F8:I8"/>
    <mergeCell ref="D25:F25"/>
    <mergeCell ref="B1:E1"/>
    <mergeCell ref="F26:H26"/>
    <mergeCell ref="C5:J5"/>
    <mergeCell ref="D50:E50"/>
    <mergeCell ref="G22:J22"/>
    <mergeCell ref="G19:J19"/>
    <mergeCell ref="G23:J23"/>
    <mergeCell ref="C11:D11"/>
    <mergeCell ref="C16:D16"/>
    <mergeCell ref="D3:K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Equation.3" shapeId="89003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Nagoya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masaaki</cp:lastModifiedBy>
  <cp:lastPrinted>2008-08-16T01:52:44Z</cp:lastPrinted>
  <dcterms:created xsi:type="dcterms:W3CDTF">2007-09-18T07:32:03Z</dcterms:created>
  <dcterms:modified xsi:type="dcterms:W3CDTF">2008-11-24T05:06:17Z</dcterms:modified>
  <cp:category/>
  <cp:version/>
  <cp:contentType/>
  <cp:contentStatus/>
</cp:coreProperties>
</file>