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555" windowHeight="5520" activeTab="0"/>
  </bookViews>
  <sheets>
    <sheet name="演習問題①" sheetId="1" r:id="rId1"/>
    <sheet name="演習問題②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<sst xmlns="http://schemas.openxmlformats.org/spreadsheetml/2006/main" count="202" uniqueCount="106">
  <si>
    <t>温度</t>
  </si>
  <si>
    <t>飽和</t>
  </si>
  <si>
    <t>[ kPa ]</t>
  </si>
  <si>
    <t>水蒸気圧</t>
  </si>
  <si>
    <t>T</t>
  </si>
  <si>
    <t>[ ℃ ]</t>
  </si>
  <si>
    <r>
      <t>p</t>
    </r>
    <r>
      <rPr>
        <sz val="11"/>
        <rFont val="ＭＳ Ｐゴシック"/>
        <family val="3"/>
      </rPr>
      <t>s</t>
    </r>
  </si>
  <si>
    <t>Antoine式</t>
  </si>
  <si>
    <t>絶対湿度</t>
  </si>
  <si>
    <t>[ kg/kg ]</t>
  </si>
  <si>
    <r>
      <t>H</t>
    </r>
    <r>
      <rPr>
        <sz val="11"/>
        <color indexed="10"/>
        <rFont val="ＭＳ Ｐゴシック"/>
        <family val="3"/>
      </rPr>
      <t>s</t>
    </r>
  </si>
  <si>
    <t xml:space="preserve">  φ [%] =</t>
  </si>
  <si>
    <t>---</t>
  </si>
  <si>
    <t>H</t>
  </si>
  <si>
    <t>⇒⇒⇒</t>
  </si>
  <si>
    <t>注意 ：</t>
  </si>
  <si>
    <r>
      <rPr>
        <b/>
        <sz val="11"/>
        <color indexed="10"/>
        <rFont val="ＭＳ Ｐゴシック"/>
        <family val="3"/>
      </rPr>
      <t>表１　全圧 101.3 kPa</t>
    </r>
    <r>
      <rPr>
        <sz val="11"/>
        <color indexed="10"/>
        <rFont val="ＭＳ Ｐゴシック"/>
        <family val="3"/>
      </rPr>
      <t xml:space="preserve"> のとき</t>
    </r>
  </si>
  <si>
    <t>p</t>
  </si>
  <si>
    <r>
      <t>図１B</t>
    </r>
    <r>
      <rPr>
        <b/>
        <sz val="11"/>
        <color indexed="10"/>
        <rFont val="ＭＳ Ｐゴシック"/>
        <family val="3"/>
      </rPr>
      <t>　全圧 101.3 kPa</t>
    </r>
    <r>
      <rPr>
        <sz val="11"/>
        <color indexed="10"/>
        <rFont val="ＭＳ Ｐゴシック"/>
        <family val="3"/>
      </rPr>
      <t xml:space="preserve"> のとき</t>
    </r>
  </si>
  <si>
    <t>(基準 ： 乾き空気1kgあたり）</t>
  </si>
  <si>
    <t>ファイル名</t>
  </si>
  <si>
    <t>出典</t>
  </si>
  <si>
    <t>最終更新日</t>
  </si>
  <si>
    <r>
      <rPr>
        <sz val="10"/>
        <color indexed="12"/>
        <rFont val="ＭＳ Ｐゴシック"/>
        <family val="3"/>
      </rPr>
      <t>[条件入力]</t>
    </r>
    <r>
      <rPr>
        <sz val="10"/>
        <rFont val="ＭＳ Ｐゴシック"/>
        <family val="3"/>
      </rPr>
      <t>セルに</t>
    </r>
    <r>
      <rPr>
        <sz val="10"/>
        <color indexed="10"/>
        <rFont val="ＭＳ Ｐゴシック"/>
        <family val="3"/>
      </rPr>
      <t>半角</t>
    </r>
    <r>
      <rPr>
        <sz val="10"/>
        <rFont val="ＭＳ Ｐゴシック"/>
        <family val="3"/>
      </rPr>
      <t>で数値を入力する。⇒⇒⇒</t>
    </r>
    <r>
      <rPr>
        <sz val="10"/>
        <color indexed="10"/>
        <rFont val="ＭＳ Ｐゴシック"/>
        <family val="3"/>
      </rPr>
      <t xml:space="preserve"> [結果出力]</t>
    </r>
    <r>
      <rPr>
        <sz val="10"/>
        <rFont val="ＭＳ Ｐゴシック"/>
        <family val="3"/>
      </rPr>
      <t>セルに解が表示される。</t>
    </r>
  </si>
  <si>
    <t>2009,05,06</t>
  </si>
  <si>
    <t>単位</t>
  </si>
  <si>
    <t>[条件入力]</t>
  </si>
  <si>
    <r>
      <rPr>
        <b/>
        <i/>
        <sz val="11"/>
        <color indexed="12"/>
        <rFont val="ＭＳ Ｐゴシック"/>
        <family val="3"/>
      </rPr>
      <t>T</t>
    </r>
    <r>
      <rPr>
        <b/>
        <sz val="11"/>
        <color indexed="12"/>
        <rFont val="ＭＳ Ｐゴシック"/>
        <family val="3"/>
      </rPr>
      <t xml:space="preserve"> </t>
    </r>
  </si>
  <si>
    <t>[℃]</t>
  </si>
  <si>
    <t>[kg/kg]</t>
  </si>
  <si>
    <t>絶対湿度</t>
  </si>
  <si>
    <r>
      <rPr>
        <b/>
        <sz val="11"/>
        <color indexed="10"/>
        <rFont val="Times New Roman"/>
        <family val="1"/>
      </rPr>
      <t>φ</t>
    </r>
    <r>
      <rPr>
        <b/>
        <sz val="11"/>
        <color indexed="10"/>
        <rFont val="ＭＳ Ｐゴシック"/>
        <family val="3"/>
      </rPr>
      <t xml:space="preserve"> </t>
    </r>
  </si>
  <si>
    <t>[％]</t>
  </si>
  <si>
    <t>関係(相対)湿度</t>
  </si>
  <si>
    <t>[kPa]</t>
  </si>
  <si>
    <t>飽和蒸気圧</t>
  </si>
  <si>
    <t>蒸気圧</t>
  </si>
  <si>
    <r>
      <t>p</t>
    </r>
    <r>
      <rPr>
        <sz val="11"/>
        <rFont val="ＭＳ Ｐゴシック"/>
        <family val="3"/>
      </rPr>
      <t>s</t>
    </r>
    <r>
      <rPr>
        <b/>
        <i/>
        <sz val="11"/>
        <rFont val="ＭＳ Ｐゴシック"/>
        <family val="3"/>
      </rPr>
      <t xml:space="preserve"> </t>
    </r>
  </si>
  <si>
    <r>
      <rPr>
        <sz val="11"/>
        <rFont val="Times New Roman"/>
        <family val="1"/>
      </rPr>
      <t>Antoine (</t>
    </r>
    <r>
      <rPr>
        <sz val="11"/>
        <rFont val="ＭＳ 明朝"/>
        <family val="1"/>
      </rPr>
      <t>ｱﾝﾄﾜﾝ</t>
    </r>
    <r>
      <rPr>
        <sz val="11"/>
        <rFont val="Times New Roman"/>
        <family val="1"/>
      </rPr>
      <t xml:space="preserve">) </t>
    </r>
    <r>
      <rPr>
        <sz val="11"/>
        <rFont val="ＭＳ 明朝"/>
        <family val="1"/>
      </rPr>
      <t>式</t>
    </r>
  </si>
  <si>
    <r>
      <t>（温度</t>
    </r>
    <r>
      <rPr>
        <b/>
        <i/>
        <sz val="10"/>
        <rFont val="ＭＳ Ｐゴシック"/>
        <family val="3"/>
      </rPr>
      <t>T</t>
    </r>
    <r>
      <rPr>
        <sz val="10"/>
        <rFont val="ＭＳ Ｐゴシック"/>
        <family val="3"/>
      </rPr>
      <t xml:space="preserve"> [℃]，飽和蒸気圧 </t>
    </r>
    <r>
      <rPr>
        <b/>
        <i/>
        <sz val="10"/>
        <rFont val="ＭＳ Ｐゴシック"/>
        <family val="3"/>
      </rPr>
      <t>p</t>
    </r>
    <r>
      <rPr>
        <sz val="10"/>
        <rFont val="ＭＳ Ｐゴシック"/>
        <family val="3"/>
      </rPr>
      <t>s [kPa]）</t>
    </r>
  </si>
  <si>
    <r>
      <rPr>
        <b/>
        <i/>
        <sz val="11"/>
        <rFont val="Times New Roman"/>
        <family val="1"/>
      </rPr>
      <t>A</t>
    </r>
    <r>
      <rPr>
        <b/>
        <sz val="11"/>
        <rFont val="Times New Roman"/>
        <family val="1"/>
      </rPr>
      <t xml:space="preserve"> =</t>
    </r>
  </si>
  <si>
    <t>(適用温度範囲</t>
  </si>
  <si>
    <r>
      <rPr>
        <b/>
        <i/>
        <sz val="11"/>
        <rFont val="Times New Roman"/>
        <family val="1"/>
      </rPr>
      <t>B</t>
    </r>
    <r>
      <rPr>
        <b/>
        <sz val="11"/>
        <rFont val="Times New Roman"/>
        <family val="1"/>
      </rPr>
      <t xml:space="preserve"> =</t>
    </r>
  </si>
  <si>
    <r>
      <rPr>
        <b/>
        <i/>
        <sz val="11"/>
        <rFont val="Times New Roman"/>
        <family val="1"/>
      </rPr>
      <t>C</t>
    </r>
    <r>
      <rPr>
        <b/>
        <sz val="11"/>
        <rFont val="Times New Roman"/>
        <family val="1"/>
      </rPr>
      <t xml:space="preserve"> =</t>
    </r>
  </si>
  <si>
    <t>出典 ： 化学工学便覧(改訂五版），式（1･32），p.18 (1988)</t>
  </si>
  <si>
    <r>
      <t>10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 xml:space="preserve">168 </t>
    </r>
    <r>
      <rPr>
        <sz val="10"/>
        <rFont val="ＭＳ 明朝"/>
        <family val="1"/>
      </rPr>
      <t>℃</t>
    </r>
    <r>
      <rPr>
        <sz val="10"/>
        <rFont val="Times New Roman"/>
        <family val="1"/>
      </rPr>
      <t xml:space="preserve"> )</t>
    </r>
  </si>
  <si>
    <r>
      <rPr>
        <sz val="11"/>
        <rFont val="ＭＳ Ｐゴシック"/>
        <family val="3"/>
      </rPr>
      <t>図１</t>
    </r>
    <r>
      <rPr>
        <sz val="11"/>
        <color indexed="10"/>
        <rFont val="ＭＳ Ｐゴシック"/>
        <family val="3"/>
      </rPr>
      <t>●</t>
    </r>
    <r>
      <rPr>
        <sz val="11"/>
        <color indexed="12"/>
        <rFont val="ＭＳ Ｐゴシック"/>
        <family val="3"/>
      </rPr>
      <t xml:space="preserve"> </t>
    </r>
    <r>
      <rPr>
        <sz val="11"/>
        <rFont val="ＭＳ Ｐゴシック"/>
        <family val="3"/>
      </rPr>
      <t>印</t>
    </r>
  </si>
  <si>
    <t>関係湿度（相対湿度）</t>
  </si>
  <si>
    <r>
      <t xml:space="preserve">◆ </t>
    </r>
    <r>
      <rPr>
        <sz val="10"/>
        <color indexed="12"/>
        <rFont val="ＭＳ Ｐゴシック"/>
        <family val="3"/>
      </rPr>
      <t>[条件入力]</t>
    </r>
    <r>
      <rPr>
        <sz val="10"/>
        <rFont val="ＭＳ Ｐゴシック"/>
        <family val="3"/>
      </rPr>
      <t>から</t>
    </r>
    <r>
      <rPr>
        <sz val="10"/>
        <color indexed="10"/>
        <rFont val="ＭＳ Ｐゴシック"/>
        <family val="3"/>
      </rPr>
      <t>[結果出力]</t>
    </r>
    <r>
      <rPr>
        <sz val="10"/>
        <rFont val="ＭＳ Ｐゴシック"/>
        <family val="3"/>
      </rPr>
      <t>に至る途中の計算 ◆</t>
    </r>
  </si>
  <si>
    <t>030202_関係(相対)湿度②_WS</t>
  </si>
  <si>
    <r>
      <t xml:space="preserve"> </t>
    </r>
    <r>
      <rPr>
        <sz val="11"/>
        <color indexed="12"/>
        <rFont val="ＭＳ Ｐゴシック"/>
        <family val="3"/>
      </rPr>
      <t>(乾球)温度</t>
    </r>
    <r>
      <rPr>
        <i/>
        <sz val="11"/>
        <color indexed="12"/>
        <rFont val="ＭＳ Ｐゴシック"/>
        <family val="3"/>
      </rPr>
      <t>T</t>
    </r>
    <r>
      <rPr>
        <sz val="11"/>
        <color indexed="12"/>
        <rFont val="ＭＳ Ｐゴシック"/>
        <family val="3"/>
      </rPr>
      <t xml:space="preserve"> [℃]，湿球温度</t>
    </r>
    <r>
      <rPr>
        <i/>
        <sz val="11"/>
        <color indexed="12"/>
        <rFont val="ＭＳ Ｐゴシック"/>
        <family val="3"/>
      </rPr>
      <t>T</t>
    </r>
    <r>
      <rPr>
        <sz val="11"/>
        <color indexed="12"/>
        <rFont val="ＭＳ Ｐゴシック"/>
        <family val="3"/>
      </rPr>
      <t xml:space="preserve">w [℃] </t>
    </r>
    <r>
      <rPr>
        <sz val="11"/>
        <rFont val="ＭＳ Ｐゴシック"/>
        <family val="3"/>
      </rPr>
      <t xml:space="preserve">に対する </t>
    </r>
    <r>
      <rPr>
        <sz val="11"/>
        <color indexed="10"/>
        <rFont val="ＭＳ Ｐゴシック"/>
        <family val="3"/>
      </rPr>
      <t>関係(相対)湿度</t>
    </r>
    <r>
      <rPr>
        <sz val="11"/>
        <color indexed="10"/>
        <rFont val="Times New Roman"/>
        <family val="1"/>
      </rPr>
      <t>φ</t>
    </r>
    <r>
      <rPr>
        <sz val="11"/>
        <color indexed="10"/>
        <rFont val="ＭＳ Ｐゴシック"/>
        <family val="3"/>
      </rPr>
      <t xml:space="preserve"> [％] </t>
    </r>
    <r>
      <rPr>
        <sz val="11"/>
        <rFont val="ＭＳ Ｐゴシック"/>
        <family val="3"/>
      </rPr>
      <t>を求める。</t>
    </r>
  </si>
  <si>
    <t>（乾球）温度</t>
  </si>
  <si>
    <t>湿球温度</t>
  </si>
  <si>
    <r>
      <rPr>
        <b/>
        <i/>
        <sz val="11"/>
        <color indexed="12"/>
        <rFont val="ＭＳ Ｐゴシック"/>
        <family val="3"/>
      </rPr>
      <t>T</t>
    </r>
    <r>
      <rPr>
        <sz val="11"/>
        <color indexed="12"/>
        <rFont val="ＭＳ Ｐゴシック"/>
        <family val="3"/>
      </rPr>
      <t>w</t>
    </r>
    <r>
      <rPr>
        <b/>
        <sz val="11"/>
        <color indexed="12"/>
        <rFont val="ＭＳ Ｐゴシック"/>
        <family val="3"/>
      </rPr>
      <t xml:space="preserve"> </t>
    </r>
  </si>
  <si>
    <r>
      <t>p</t>
    </r>
    <r>
      <rPr>
        <sz val="11"/>
        <rFont val="ＭＳ Ｐゴシック"/>
        <family val="3"/>
      </rPr>
      <t>w</t>
    </r>
    <r>
      <rPr>
        <b/>
        <i/>
        <sz val="11"/>
        <rFont val="ＭＳ Ｐゴシック"/>
        <family val="3"/>
      </rPr>
      <t xml:space="preserve"> </t>
    </r>
  </si>
  <si>
    <r>
      <rPr>
        <i/>
        <sz val="11"/>
        <rFont val="ＭＳ Ｐゴシック"/>
        <family val="3"/>
      </rPr>
      <t>H</t>
    </r>
    <r>
      <rPr>
        <sz val="11"/>
        <rFont val="ＭＳ Ｐゴシック"/>
        <family val="3"/>
      </rPr>
      <t xml:space="preserve"> </t>
    </r>
  </si>
  <si>
    <t>飽和絶対湿度</t>
  </si>
  <si>
    <r>
      <t>p</t>
    </r>
    <r>
      <rPr>
        <b/>
        <i/>
        <sz val="11"/>
        <rFont val="ＭＳ Ｐゴシック"/>
        <family val="3"/>
      </rPr>
      <t xml:space="preserve"> </t>
    </r>
  </si>
  <si>
    <r>
      <rPr>
        <i/>
        <sz val="11"/>
        <rFont val="ＭＳ Ｐゴシック"/>
        <family val="3"/>
      </rPr>
      <t>H</t>
    </r>
    <r>
      <rPr>
        <sz val="11"/>
        <rFont val="ＭＳ Ｐゴシック"/>
        <family val="3"/>
      </rPr>
      <t xml:space="preserve">w </t>
    </r>
  </si>
  <si>
    <t>[kJ/kg]</t>
  </si>
  <si>
    <t>[kJ/(K･kg)]</t>
  </si>
  <si>
    <r>
      <rPr>
        <b/>
        <i/>
        <sz val="11"/>
        <rFont val="ＭＳ Ｐゴシック"/>
        <family val="3"/>
      </rPr>
      <t>C</t>
    </r>
    <r>
      <rPr>
        <i/>
        <sz val="8"/>
        <rFont val="ＭＳ Ｐゴシック"/>
        <family val="3"/>
      </rPr>
      <t>H</t>
    </r>
  </si>
  <si>
    <t>湿り比熱</t>
  </si>
  <si>
    <r>
      <rPr>
        <b/>
        <i/>
        <sz val="11"/>
        <rFont val="ＭＳ Ｐゴシック"/>
        <family val="3"/>
      </rPr>
      <t>r</t>
    </r>
    <r>
      <rPr>
        <sz val="10"/>
        <rFont val="ＭＳ Ｐゴシック"/>
        <family val="3"/>
      </rPr>
      <t>w</t>
    </r>
  </si>
  <si>
    <t>蒸発潜熱</t>
  </si>
  <si>
    <r>
      <rPr>
        <sz val="11"/>
        <color indexed="12"/>
        <rFont val="ＭＳ Ｐゴシック"/>
        <family val="3"/>
      </rPr>
      <t>（乾球）温度</t>
    </r>
    <r>
      <rPr>
        <b/>
        <i/>
        <sz val="11"/>
        <color indexed="12"/>
        <rFont val="ＭＳ Ｐゴシック"/>
        <family val="3"/>
      </rPr>
      <t xml:space="preserve"> T</t>
    </r>
    <r>
      <rPr>
        <sz val="11"/>
        <rFont val="ＭＳ Ｐゴシック"/>
        <family val="3"/>
      </rPr>
      <t xml:space="preserve"> 基準 </t>
    </r>
    <r>
      <rPr>
        <b/>
        <sz val="11"/>
        <rFont val="ＭＳ Ｐゴシック"/>
        <family val="3"/>
      </rPr>
      <t>:</t>
    </r>
  </si>
  <si>
    <r>
      <rPr>
        <sz val="11"/>
        <color indexed="12"/>
        <rFont val="ＭＳ Ｐゴシック"/>
        <family val="3"/>
      </rPr>
      <t>湿球温度</t>
    </r>
    <r>
      <rPr>
        <b/>
        <i/>
        <sz val="11"/>
        <color indexed="12"/>
        <rFont val="ＭＳ Ｐゴシック"/>
        <family val="3"/>
      </rPr>
      <t xml:space="preserve"> T</t>
    </r>
    <r>
      <rPr>
        <sz val="11"/>
        <color indexed="12"/>
        <rFont val="ＭＳ Ｐゴシック"/>
        <family val="3"/>
      </rPr>
      <t>w</t>
    </r>
    <r>
      <rPr>
        <sz val="11"/>
        <rFont val="ＭＳ Ｐゴシック"/>
        <family val="3"/>
      </rPr>
      <t xml:space="preserve"> 基準 </t>
    </r>
    <r>
      <rPr>
        <b/>
        <sz val="11"/>
        <rFont val="ＭＳ Ｐゴシック"/>
        <family val="3"/>
      </rPr>
      <t>:</t>
    </r>
  </si>
  <si>
    <t>『初歩から学ぶ乾燥技術』， p.37， 3-5 ルイスの関係と等湿球温度線</t>
  </si>
  <si>
    <t>残差</t>
  </si>
  <si>
    <t>演習①</t>
  </si>
  <si>
    <t>（試行錯誤法）</t>
  </si>
  <si>
    <t>解法</t>
  </si>
  <si>
    <t>[結果出力]</t>
  </si>
  <si>
    <t>が</t>
  </si>
  <si>
    <r>
      <t xml:space="preserve"> 0 (ｾﾞﾛ) に近くなるまで</t>
    </r>
    <r>
      <rPr>
        <sz val="10"/>
        <color indexed="10"/>
        <rFont val="ＭＳ Ｐゴシック"/>
        <family val="3"/>
      </rPr>
      <t>[結果出力]</t>
    </r>
    <r>
      <rPr>
        <sz val="10"/>
        <rFont val="ＭＳ Ｐゴシック"/>
        <family val="3"/>
      </rPr>
      <t>セル</t>
    </r>
  </si>
  <si>
    <t>に近似解の代入を繰り返す。</t>
  </si>
  <si>
    <t>メモ</t>
  </si>
  <si>
    <t>近似解</t>
  </si>
  <si>
    <t>残差</t>
  </si>
  <si>
    <t>1回目</t>
  </si>
  <si>
    <t>2回目</t>
  </si>
  <si>
    <t>3回目</t>
  </si>
  <si>
    <t>4回目</t>
  </si>
  <si>
    <t>5回目</t>
  </si>
  <si>
    <t>6回目</t>
  </si>
  <si>
    <t>7回目</t>
  </si>
  <si>
    <t>（ゴールシーク）</t>
  </si>
  <si>
    <r>
      <rPr>
        <sz val="10"/>
        <color indexed="10"/>
        <rFont val="ＭＳ Ｐゴシック"/>
        <family val="3"/>
      </rPr>
      <t>[結果出力]</t>
    </r>
    <r>
      <rPr>
        <sz val="10"/>
        <rFont val="ＭＳ Ｐゴシック"/>
        <family val="3"/>
      </rPr>
      <t>セルに初期値を代入する。</t>
    </r>
  </si>
  <si>
    <t>Excel 2007 の場合</t>
  </si>
  <si>
    <r>
      <rPr>
        <sz val="10"/>
        <color indexed="10"/>
        <rFont val="ＭＳ Ｐゴシック"/>
        <family val="3"/>
      </rPr>
      <t>[データ]</t>
    </r>
    <r>
      <rPr>
        <sz val="10"/>
        <rFont val="ＭＳ Ｐゴシック"/>
        <family val="3"/>
      </rPr>
      <t>タブをクリックする。</t>
    </r>
  </si>
  <si>
    <r>
      <rPr>
        <sz val="10"/>
        <color indexed="10"/>
        <rFont val="ＭＳ Ｐゴシック"/>
        <family val="3"/>
      </rPr>
      <t>[What-If分析]</t>
    </r>
    <r>
      <rPr>
        <sz val="10"/>
        <rFont val="ＭＳ Ｐゴシック"/>
        <family val="3"/>
      </rPr>
      <t>をクリックする。</t>
    </r>
  </si>
  <si>
    <r>
      <rPr>
        <sz val="10"/>
        <color indexed="10"/>
        <rFont val="ＭＳ Ｐゴシック"/>
        <family val="3"/>
      </rPr>
      <t>[ゴールシーク]</t>
    </r>
    <r>
      <rPr>
        <sz val="10"/>
        <rFont val="ＭＳ Ｐゴシック"/>
        <family val="3"/>
      </rPr>
      <t>をクリックする。</t>
    </r>
  </si>
  <si>
    <t>　―　設定ウィンドウが開いたら ―</t>
  </si>
  <si>
    <r>
      <rPr>
        <sz val="10"/>
        <color indexed="10"/>
        <rFont val="ＭＳ Ｐゴシック"/>
        <family val="3"/>
      </rPr>
      <t>[目標値]</t>
    </r>
    <r>
      <rPr>
        <sz val="10"/>
        <rFont val="ＭＳ Ｐゴシック"/>
        <family val="3"/>
      </rPr>
      <t>に</t>
    </r>
    <r>
      <rPr>
        <sz val="10"/>
        <color indexed="12"/>
        <rFont val="ＭＳ Ｐゴシック"/>
        <family val="3"/>
      </rPr>
      <t xml:space="preserve"> </t>
    </r>
    <r>
      <rPr>
        <sz val="10"/>
        <color indexed="10"/>
        <rFont val="ＭＳ Ｐゴシック"/>
        <family val="3"/>
      </rPr>
      <t>0</t>
    </r>
    <r>
      <rPr>
        <sz val="10"/>
        <color indexed="12"/>
        <rFont val="ＭＳ Ｐゴシック"/>
        <family val="3"/>
      </rPr>
      <t xml:space="preserve"> (ｾﾞﾛ) </t>
    </r>
    <r>
      <rPr>
        <sz val="10"/>
        <rFont val="ＭＳ Ｐゴシック"/>
        <family val="3"/>
      </rPr>
      <t>を代入する。</t>
    </r>
  </si>
  <si>
    <r>
      <rPr>
        <sz val="10"/>
        <color indexed="10"/>
        <rFont val="ＭＳ Ｐゴシック"/>
        <family val="3"/>
      </rPr>
      <t>[OKボタン]</t>
    </r>
    <r>
      <rPr>
        <sz val="10"/>
        <rFont val="ＭＳ Ｐゴシック"/>
        <family val="3"/>
      </rPr>
      <t>をクリックする。</t>
    </r>
  </si>
  <si>
    <r>
      <t>解法　</t>
    </r>
    <r>
      <rPr>
        <sz val="10"/>
        <color indexed="12"/>
        <rFont val="ＭＳ Ｐゴシック"/>
        <family val="3"/>
      </rPr>
      <t>(１）</t>
    </r>
  </si>
  <si>
    <t>(2)</t>
  </si>
  <si>
    <t>(3)</t>
  </si>
  <si>
    <t>(4)</t>
  </si>
  <si>
    <t>(5)</t>
  </si>
  <si>
    <t>(6)</t>
  </si>
  <si>
    <t>(7)</t>
  </si>
  <si>
    <t>(8)</t>
  </si>
  <si>
    <r>
      <rPr>
        <sz val="10"/>
        <color indexed="10"/>
        <rFont val="ＭＳ Ｐゴシック"/>
        <family val="3"/>
      </rPr>
      <t>[数式入力セル]</t>
    </r>
    <r>
      <rPr>
        <sz val="10"/>
        <rFont val="ＭＳ Ｐゴシック"/>
        <family val="3"/>
      </rPr>
      <t>に</t>
    </r>
    <r>
      <rPr>
        <sz val="10"/>
        <color indexed="12"/>
        <rFont val="ＭＳ Ｐゴシック"/>
        <family val="3"/>
      </rPr>
      <t xml:space="preserve"> </t>
    </r>
    <r>
      <rPr>
        <b/>
        <sz val="10"/>
        <color indexed="10"/>
        <rFont val="ＭＳ Ｐゴシック"/>
        <family val="3"/>
      </rPr>
      <t>K21</t>
    </r>
    <r>
      <rPr>
        <sz val="10"/>
        <color indexed="10"/>
        <rFont val="ＭＳ Ｐゴシック"/>
        <family val="3"/>
      </rPr>
      <t xml:space="preserve"> </t>
    </r>
    <r>
      <rPr>
        <sz val="10"/>
        <rFont val="ＭＳ Ｐゴシック"/>
        <family val="3"/>
      </rPr>
      <t>を指定する。</t>
    </r>
  </si>
  <si>
    <r>
      <rPr>
        <sz val="10"/>
        <color indexed="10"/>
        <rFont val="ＭＳ Ｐゴシック"/>
        <family val="3"/>
      </rPr>
      <t>[変化させるセル]</t>
    </r>
    <r>
      <rPr>
        <sz val="10"/>
        <rFont val="ＭＳ Ｐゴシック"/>
        <family val="3"/>
      </rPr>
      <t>に</t>
    </r>
    <r>
      <rPr>
        <sz val="10"/>
        <color indexed="12"/>
        <rFont val="ＭＳ Ｐゴシック"/>
        <family val="3"/>
      </rPr>
      <t xml:space="preserve"> </t>
    </r>
    <r>
      <rPr>
        <b/>
        <sz val="10"/>
        <color indexed="10"/>
        <rFont val="ＭＳ Ｐゴシック"/>
        <family val="3"/>
      </rPr>
      <t>I18</t>
    </r>
    <r>
      <rPr>
        <sz val="10"/>
        <color indexed="10"/>
        <rFont val="ＭＳ Ｐゴシック"/>
        <family val="3"/>
      </rPr>
      <t xml:space="preserve"> </t>
    </r>
    <r>
      <rPr>
        <sz val="10"/>
        <rFont val="ＭＳ Ｐゴシック"/>
        <family val="3"/>
      </rPr>
      <t>を指定する。</t>
    </r>
  </si>
  <si>
    <t>演習②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</si>
</sst>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_ "/>
    <numFmt numFmtId="179" formatCode="0_);[Red]\(0\)"/>
    <numFmt numFmtId="180" formatCode="0.000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_ "/>
    <numFmt numFmtId="186" formatCode="0.0_ "/>
    <numFmt numFmtId="187" formatCode="0.0000_ "/>
    <numFmt numFmtId="188" formatCode="&quot;¥&quot;#,##0.000;&quot;¥&quot;\-#,##0.000"/>
    <numFmt numFmtId="189" formatCode="#,##0.000_ "/>
    <numFmt numFmtId="190" formatCode="0.0E+00"/>
  </numFmts>
  <fonts count="10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i/>
      <sz val="11"/>
      <color indexed="12"/>
      <name val="ＭＳ Ｐゴシック"/>
      <family val="3"/>
    </font>
    <font>
      <b/>
      <i/>
      <sz val="11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10.5"/>
      <name val="ＭＳ 明朝"/>
      <family val="1"/>
    </font>
    <font>
      <b/>
      <sz val="10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10"/>
      <name val="ＭＳ Ｐゴシック"/>
      <family val="3"/>
    </font>
    <font>
      <b/>
      <sz val="11"/>
      <name val="Times New Roman"/>
      <family val="1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sz val="10"/>
      <color indexed="12"/>
      <name val="ＭＳ Ｐゴシック"/>
      <family val="3"/>
    </font>
    <font>
      <i/>
      <sz val="11"/>
      <color indexed="12"/>
      <name val="ＭＳ Ｐゴシック"/>
      <family val="3"/>
    </font>
    <font>
      <sz val="11"/>
      <color indexed="10"/>
      <name val="Times New Roman"/>
      <family val="1"/>
    </font>
    <font>
      <b/>
      <i/>
      <sz val="10"/>
      <name val="ＭＳ Ｐゴシック"/>
      <family val="3"/>
    </font>
    <font>
      <b/>
      <i/>
      <sz val="11"/>
      <name val="Times New Roman"/>
      <family val="1"/>
    </font>
    <font>
      <sz val="10"/>
      <name val="ＭＳ 明朝"/>
      <family val="1"/>
    </font>
    <font>
      <sz val="10"/>
      <name val="Times New Roman"/>
      <family val="1"/>
    </font>
    <font>
      <b/>
      <sz val="10"/>
      <color indexed="10"/>
      <name val="ＭＳ Ｐゴシック"/>
      <family val="3"/>
    </font>
    <font>
      <i/>
      <sz val="11"/>
      <name val="ＭＳ Ｐゴシック"/>
      <family val="3"/>
    </font>
    <font>
      <i/>
      <sz val="11"/>
      <name val="Times New Roman"/>
      <family val="1"/>
    </font>
    <font>
      <i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1"/>
      <color indexed="10"/>
      <name val="ＭＳ Ｐゴシック"/>
      <family val="3"/>
    </font>
    <font>
      <b/>
      <sz val="11"/>
      <color indexed="56"/>
      <name val="Times New Roman"/>
      <family val="1"/>
    </font>
    <font>
      <b/>
      <sz val="10"/>
      <color indexed="12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0.5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0.5"/>
      <color indexed="12"/>
      <name val="ＭＳ Ｐゴシック"/>
      <family val="3"/>
    </font>
    <font>
      <sz val="10"/>
      <color indexed="8"/>
      <name val="ＭＳ Ｐゴシック"/>
      <family val="3"/>
    </font>
    <font>
      <b/>
      <sz val="10.5"/>
      <color indexed="10"/>
      <name val="ＭＳ Ｐゴシック"/>
      <family val="3"/>
    </font>
    <font>
      <b/>
      <sz val="10.5"/>
      <color indexed="8"/>
      <name val="ＭＳ Ｐゴシック"/>
      <family val="3"/>
    </font>
    <font>
      <i/>
      <sz val="10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i/>
      <sz val="11"/>
      <color indexed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1"/>
      <color rgb="FF0000FF"/>
      <name val="ＭＳ Ｐゴシック"/>
      <family val="3"/>
    </font>
    <font>
      <sz val="11"/>
      <color rgb="FF0000FF"/>
      <name val="ＭＳ Ｐゴシック"/>
      <family val="3"/>
    </font>
    <font>
      <b/>
      <sz val="11"/>
      <color rgb="FF0000FF"/>
      <name val="ＭＳ Ｐゴシック"/>
      <family val="3"/>
    </font>
    <font>
      <b/>
      <i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Calibri"/>
      <family val="3"/>
    </font>
    <font>
      <b/>
      <sz val="11"/>
      <color rgb="FF0000FF"/>
      <name val="Calibri"/>
      <family val="3"/>
    </font>
    <font>
      <b/>
      <sz val="11"/>
      <color rgb="FFFF0000"/>
      <name val="Times New Roman"/>
      <family val="1"/>
    </font>
    <font>
      <b/>
      <sz val="11"/>
      <color rgb="FF002060"/>
      <name val="Times New Roman"/>
      <family val="1"/>
    </font>
    <font>
      <b/>
      <sz val="10"/>
      <color rgb="FF0000FF"/>
      <name val="ＭＳ Ｐゴシック"/>
      <family val="3"/>
    </font>
    <font>
      <sz val="11"/>
      <color rgb="FF0000FF"/>
      <name val="Calibri"/>
      <family val="3"/>
    </font>
    <font>
      <b/>
      <sz val="11"/>
      <color rgb="FFFF0000"/>
      <name val="ＭＳ Ｐゴシック"/>
      <family val="3"/>
    </font>
    <font>
      <sz val="9"/>
      <color rgb="FF0000FF"/>
      <name val="ＭＳ Ｐゴシック"/>
      <family val="3"/>
    </font>
    <font>
      <sz val="9"/>
      <color rgb="FFFF0000"/>
      <name val="ＭＳ Ｐゴシック"/>
      <family val="3"/>
    </font>
    <font>
      <sz val="11"/>
      <name val="Calibri"/>
      <family val="3"/>
    </font>
    <font>
      <sz val="11"/>
      <color rgb="FFFF0000"/>
      <name val="Times New Roman"/>
      <family val="1"/>
    </font>
    <font>
      <sz val="11"/>
      <color rgb="FF0000FF"/>
      <name val="Times New Roman"/>
      <family val="1"/>
    </font>
    <font>
      <b/>
      <sz val="11"/>
      <name val="Calibri"/>
      <family val="3"/>
    </font>
    <font>
      <sz val="10"/>
      <color rgb="FF0000FF"/>
      <name val="ＭＳ Ｐゴシック"/>
      <family val="3"/>
    </font>
    <font>
      <sz val="10"/>
      <color rgb="FFFF0000"/>
      <name val="ＭＳ Ｐゴシック"/>
      <family val="3"/>
    </font>
    <font>
      <i/>
      <sz val="11"/>
      <name val="Calibri"/>
      <family val="3"/>
    </font>
    <font>
      <sz val="9"/>
      <name val="Calibri"/>
      <family val="3"/>
    </font>
    <font>
      <b/>
      <sz val="10"/>
      <color rgb="FFFF0000"/>
      <name val="ＭＳ Ｐゴシック"/>
      <family val="3"/>
    </font>
    <font>
      <sz val="10"/>
      <name val="Calibri"/>
      <family val="3"/>
    </font>
    <font>
      <b/>
      <sz val="10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3" fillId="0" borderId="10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179" fontId="85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185" fontId="15" fillId="0" borderId="13" xfId="0" applyNumberFormat="1" applyFont="1" applyBorder="1" applyAlignment="1">
      <alignment vertical="center"/>
    </xf>
    <xf numFmtId="180" fontId="88" fillId="0" borderId="13" xfId="0" applyNumberFormat="1" applyFont="1" applyBorder="1" applyAlignment="1">
      <alignment horizontal="right" vertical="center"/>
    </xf>
    <xf numFmtId="180" fontId="89" fillId="0" borderId="13" xfId="0" applyNumberFormat="1" applyFont="1" applyBorder="1" applyAlignment="1">
      <alignment horizontal="right" vertical="center"/>
    </xf>
    <xf numFmtId="0" fontId="90" fillId="0" borderId="14" xfId="0" applyNumberFormat="1" applyFont="1" applyBorder="1" applyAlignment="1" quotePrefix="1">
      <alignment horizontal="center" vertical="center"/>
    </xf>
    <xf numFmtId="0" fontId="91" fillId="0" borderId="14" xfId="0" applyNumberFormat="1" applyFont="1" applyBorder="1" applyAlignment="1" quotePrefix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79" fontId="85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179" fontId="85" fillId="0" borderId="0" xfId="0" applyNumberFormat="1" applyFont="1" applyFill="1" applyBorder="1" applyAlignment="1">
      <alignment vertical="center"/>
    </xf>
    <xf numFmtId="185" fontId="18" fillId="0" borderId="0" xfId="0" applyNumberFormat="1" applyFont="1" applyFill="1" applyBorder="1" applyAlignment="1">
      <alignment vertical="center"/>
    </xf>
    <xf numFmtId="179" fontId="84" fillId="0" borderId="0" xfId="0" applyNumberFormat="1" applyFont="1" applyFill="1" applyBorder="1" applyAlignment="1">
      <alignment vertical="center"/>
    </xf>
    <xf numFmtId="185" fontId="15" fillId="0" borderId="0" xfId="0" applyNumberFormat="1" applyFont="1" applyFill="1" applyBorder="1" applyAlignment="1">
      <alignment vertical="center"/>
    </xf>
    <xf numFmtId="180" fontId="74" fillId="0" borderId="0" xfId="0" applyNumberFormat="1" applyFont="1" applyFill="1" applyBorder="1" applyAlignment="1">
      <alignment horizontal="right" vertical="center"/>
    </xf>
    <xf numFmtId="187" fontId="15" fillId="0" borderId="0" xfId="0" applyNumberFormat="1" applyFont="1" applyFill="1" applyBorder="1" applyAlignment="1">
      <alignment vertical="center"/>
    </xf>
    <xf numFmtId="180" fontId="93" fillId="0" borderId="0" xfId="0" applyNumberFormat="1" applyFont="1" applyFill="1" applyBorder="1" applyAlignment="1">
      <alignment horizontal="right" vertical="center"/>
    </xf>
    <xf numFmtId="0" fontId="90" fillId="0" borderId="0" xfId="0" applyNumberFormat="1" applyFont="1" applyFill="1" applyBorder="1" applyAlignment="1" quotePrefix="1">
      <alignment horizontal="center" vertical="center"/>
    </xf>
    <xf numFmtId="0" fontId="18" fillId="0" borderId="0" xfId="0" applyNumberFormat="1" applyFont="1" applyFill="1" applyBorder="1" applyAlignment="1" quotePrefix="1">
      <alignment horizontal="center" vertical="center"/>
    </xf>
    <xf numFmtId="0" fontId="91" fillId="0" borderId="0" xfId="0" applyNumberFormat="1" applyFont="1" applyFill="1" applyBorder="1" applyAlignment="1" quotePrefix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94" fillId="0" borderId="0" xfId="0" applyFont="1" applyAlignment="1">
      <alignment vertical="center"/>
    </xf>
    <xf numFmtId="186" fontId="5" fillId="3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95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85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80" fontId="97" fillId="0" borderId="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8" fillId="0" borderId="12" xfId="0" applyFont="1" applyBorder="1" applyAlignment="1">
      <alignment horizontal="right" vertical="center"/>
    </xf>
    <xf numFmtId="0" fontId="18" fillId="0" borderId="12" xfId="0" applyFont="1" applyBorder="1" applyAlignment="1">
      <alignment horizontal="left" vertical="center"/>
    </xf>
    <xf numFmtId="189" fontId="0" fillId="0" borderId="0" xfId="0" applyNumberFormat="1" applyAlignment="1">
      <alignment horizontal="center" vertical="center"/>
    </xf>
    <xf numFmtId="0" fontId="16" fillId="0" borderId="0" xfId="0" applyFont="1" applyAlignment="1">
      <alignment vertical="center"/>
    </xf>
    <xf numFmtId="180" fontId="98" fillId="0" borderId="13" xfId="0" applyNumberFormat="1" applyFont="1" applyBorder="1" applyAlignment="1">
      <alignment horizontal="right" vertical="center"/>
    </xf>
    <xf numFmtId="180" fontId="99" fillId="0" borderId="13" xfId="0" applyNumberFormat="1" applyFont="1" applyBorder="1" applyAlignment="1">
      <alignment horizontal="right" vertical="center"/>
    </xf>
    <xf numFmtId="185" fontId="100" fillId="0" borderId="14" xfId="0" applyNumberFormat="1" applyFont="1" applyBorder="1" applyAlignment="1">
      <alignment vertical="center"/>
    </xf>
    <xf numFmtId="185" fontId="100" fillId="0" borderId="13" xfId="0" applyNumberFormat="1" applyFont="1" applyBorder="1" applyAlignment="1">
      <alignment vertical="center"/>
    </xf>
    <xf numFmtId="0" fontId="101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02" fillId="0" borderId="13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02" fillId="0" borderId="10" xfId="0" applyFont="1" applyBorder="1" applyAlignment="1">
      <alignment horizontal="center" vertical="center"/>
    </xf>
    <xf numFmtId="0" fontId="101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85" fontId="100" fillId="0" borderId="16" xfId="0" applyNumberFormat="1" applyFont="1" applyBorder="1" applyAlignment="1">
      <alignment vertical="center"/>
    </xf>
    <xf numFmtId="179" fontId="99" fillId="0" borderId="10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17" xfId="0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185" fontId="0" fillId="0" borderId="0" xfId="0" applyNumberForma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0" fontId="104" fillId="0" borderId="0" xfId="0" applyFont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85" fontId="97" fillId="0" borderId="0" xfId="0" applyNumberFormat="1" applyFont="1" applyFill="1" applyBorder="1" applyAlignment="1">
      <alignment horizontal="center" vertical="center"/>
    </xf>
    <xf numFmtId="189" fontId="0" fillId="0" borderId="0" xfId="0" applyNumberFormat="1" applyBorder="1" applyAlignment="1">
      <alignment horizontal="center" vertical="center"/>
    </xf>
    <xf numFmtId="187" fontId="0" fillId="0" borderId="0" xfId="0" applyNumberFormat="1" applyBorder="1" applyAlignment="1">
      <alignment horizontal="center" vertical="center"/>
    </xf>
    <xf numFmtId="178" fontId="97" fillId="0" borderId="0" xfId="0" applyNumberFormat="1" applyFont="1" applyFill="1" applyBorder="1" applyAlignment="1">
      <alignment horizontal="center" vertical="center"/>
    </xf>
    <xf numFmtId="0" fontId="105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06" fillId="0" borderId="0" xfId="0" applyFont="1" applyFill="1" applyBorder="1" applyAlignment="1">
      <alignment horizontal="center" vertical="center"/>
    </xf>
    <xf numFmtId="0" fontId="101" fillId="0" borderId="0" xfId="0" applyFont="1" applyBorder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05" fillId="0" borderId="0" xfId="0" applyFont="1" applyAlignment="1">
      <alignment horizontal="right" vertical="center"/>
    </xf>
    <xf numFmtId="0" fontId="101" fillId="0" borderId="0" xfId="0" applyFont="1" applyAlignment="1" quotePrefix="1">
      <alignment horizontal="right" vertical="center"/>
    </xf>
    <xf numFmtId="0" fontId="101" fillId="0" borderId="0" xfId="0" applyFont="1" applyBorder="1" applyAlignment="1" quotePrefix="1">
      <alignment horizontal="right" vertical="center"/>
    </xf>
    <xf numFmtId="11" fontId="106" fillId="0" borderId="0" xfId="0" applyNumberFormat="1" applyFont="1" applyAlignment="1">
      <alignment horizontal="center" vertical="center"/>
    </xf>
    <xf numFmtId="11" fontId="10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190" fontId="105" fillId="0" borderId="19" xfId="0" applyNumberFormat="1" applyFont="1" applyFill="1" applyBorder="1" applyAlignment="1">
      <alignment horizontal="center" vertical="center"/>
    </xf>
    <xf numFmtId="190" fontId="105" fillId="0" borderId="2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9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9" fillId="0" borderId="12" xfId="0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186" fontId="107" fillId="34" borderId="11" xfId="0" applyNumberFormat="1" applyFont="1" applyFill="1" applyBorder="1" applyAlignment="1">
      <alignment horizontal="center" vertical="center"/>
    </xf>
    <xf numFmtId="186" fontId="107" fillId="34" borderId="21" xfId="0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24" xfId="0" applyFont="1" applyBorder="1" applyAlignment="1">
      <alignment horizontal="right" vertical="center"/>
    </xf>
    <xf numFmtId="0" fontId="17" fillId="0" borderId="25" xfId="0" applyFont="1" applyBorder="1" applyAlignment="1">
      <alignment horizontal="right" vertical="center"/>
    </xf>
    <xf numFmtId="0" fontId="17" fillId="0" borderId="26" xfId="0" applyFont="1" applyBorder="1" applyAlignment="1">
      <alignment horizontal="right" vertical="center"/>
    </xf>
    <xf numFmtId="0" fontId="84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7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1" fillId="0" borderId="2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01" fillId="0" borderId="0" xfId="0" applyFont="1" applyAlignment="1">
      <alignment horizontal="left" vertical="center"/>
    </xf>
    <xf numFmtId="0" fontId="17" fillId="0" borderId="0" xfId="0" applyFont="1" applyAlignment="1" quotePrefix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図１　</a:t>
            </a:r>
            <a:r>
              <a:rPr lang="en-US" cap="none" sz="12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関係</a:t>
            </a:r>
            <a:r>
              <a:rPr lang="en-US" cap="none" sz="12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相対</a:t>
            </a:r>
            <a:r>
              <a:rPr lang="en-US" cap="none" sz="12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12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湿度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</a:t>
            </a:r>
            <a:r>
              <a:rPr lang="en-US" cap="none" sz="105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温度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の関係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（全圧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101.3 kPa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，乾き空気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あたり）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－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赤線 －　飽和絶対湿度 </a:t>
            </a:r>
            <a:r>
              <a:rPr lang="en-US" cap="none" sz="1000" b="0" i="1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s</a:t>
            </a:r>
          </a:p>
        </c:rich>
      </c:tx>
      <c:layout>
        <c:manualLayout>
          <c:xMode val="factor"/>
          <c:yMode val="factor"/>
          <c:x val="0.020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8875"/>
          <c:w val="0.891"/>
          <c:h val="0.84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'演習問題①'!$O$10:$O$34</c:f>
              <c:numCache/>
            </c:numRef>
          </c:xVal>
          <c:yVal>
            <c:numRef>
              <c:f>'演習問題①'!$Q$10:$Q$34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'演習問題①'!$O$10:$O$34</c:f>
              <c:numCache/>
            </c:numRef>
          </c:xVal>
          <c:yVal>
            <c:numRef>
              <c:f>'演習問題①'!$S$10:$S$34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'演習問題①'!$G$17</c:f>
              <c:numCache/>
            </c:numRef>
          </c:xVal>
          <c:yVal>
            <c:numRef>
              <c:f>'演習問題①'!$G$26</c:f>
              <c:numCache/>
            </c:numRef>
          </c:yVal>
          <c:smooth val="1"/>
        </c:ser>
        <c:axId val="58741013"/>
        <c:axId val="58907070"/>
      </c:scatterChart>
      <c:valAx>
        <c:axId val="5874101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　度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 [ ℃ ]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07070"/>
        <c:crosses val="autoZero"/>
        <c:crossBetween val="midCat"/>
        <c:dispUnits/>
        <c:majorUnit val="20"/>
        <c:minorUnit val="5"/>
      </c:valAx>
      <c:valAx>
        <c:axId val="58907070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絶対湿度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 kg/kg ]</a:t>
                </a:r>
              </a:p>
            </c:rich>
          </c:tx>
          <c:layout>
            <c:manualLayout>
              <c:xMode val="factor"/>
              <c:yMode val="factor"/>
              <c:x val="0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41013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（温度，関係湿度）と絶対湿度の関係</a:t>
            </a:r>
          </a:p>
        </c:rich>
      </c:tx>
      <c:layout>
        <c:manualLayout>
          <c:xMode val="factor"/>
          <c:yMode val="factor"/>
          <c:x val="0.055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"/>
          <c:y val="0.096"/>
          <c:w val="0.89525"/>
          <c:h val="0.85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'演習問題①'!$O$10:$O$34</c:f>
              <c:numCache/>
            </c:numRef>
          </c:xVal>
          <c:yVal>
            <c:numRef>
              <c:f>'演習問題①'!$Q$10:$Q$34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'演習問題①'!$O$10:$O$34</c:f>
              <c:numCache/>
            </c:numRef>
          </c:xVal>
          <c:yVal>
            <c:numRef>
              <c:f>'演習問題①'!$S$10:$S$34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'演習問題①'!$G$17</c:f>
              <c:numCache/>
            </c:numRef>
          </c:xVal>
          <c:yVal>
            <c:numRef>
              <c:f>'演習問題①'!$G$19</c:f>
              <c:numCache/>
            </c:numRef>
          </c:yVal>
          <c:smooth val="1"/>
        </c:ser>
        <c:axId val="60401583"/>
        <c:axId val="6743336"/>
      </c:scatterChart>
      <c:valAx>
        <c:axId val="6040158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　度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 ℃ ]</a:t>
                </a:r>
              </a:p>
            </c:rich>
          </c:tx>
          <c:layout>
            <c:manualLayout>
              <c:xMode val="factor"/>
              <c:yMode val="factor"/>
              <c:x val="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43336"/>
        <c:crosses val="autoZero"/>
        <c:crossBetween val="midCat"/>
        <c:dispUnits/>
        <c:majorUnit val="20"/>
        <c:minorUnit val="5"/>
      </c:valAx>
      <c:valAx>
        <c:axId val="6743336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絶対湿度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 kg/kg ]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01583"/>
        <c:crosses val="autoZero"/>
        <c:crossBetween val="midCat"/>
        <c:dispUnits/>
        <c:majorUnit val="0.1"/>
        <c:minorUnit val="0.02000000000000000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図１　</a:t>
            </a:r>
            <a:r>
              <a:rPr lang="en-US" cap="none" sz="12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関係</a:t>
            </a:r>
            <a:r>
              <a:rPr lang="en-US" cap="none" sz="12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相対</a:t>
            </a:r>
            <a:r>
              <a:rPr lang="en-US" cap="none" sz="12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12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湿度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</a:t>
            </a:r>
            <a:r>
              <a:rPr lang="en-US" cap="none" sz="105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温度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の関係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（全圧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101.3 kPa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，乾き空気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1kg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あたり）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5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－</a:t>
            </a:r>
            <a:r>
              <a:rPr lang="en-US" cap="none" sz="105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赤線 －　飽和絶対湿度 </a:t>
            </a:r>
            <a:r>
              <a:rPr lang="en-US" cap="none" sz="1000" b="0" i="1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H</a:t>
            </a:r>
            <a:r>
              <a:rPr lang="en-US" cap="none" sz="1000" b="0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s</a:t>
            </a:r>
          </a:p>
        </c:rich>
      </c:tx>
      <c:layout>
        <c:manualLayout>
          <c:xMode val="factor"/>
          <c:yMode val="factor"/>
          <c:x val="0.02025"/>
          <c:y val="-0.02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09275"/>
          <c:w val="0.94525"/>
          <c:h val="0.860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'演習問題②'!$O$10:$O$34</c:f>
              <c:numCache/>
            </c:numRef>
          </c:xVal>
          <c:yVal>
            <c:numRef>
              <c:f>'演習問題②'!$Q$10:$Q$34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'演習問題②'!$O$10:$O$34</c:f>
              <c:numCache/>
            </c:numRef>
          </c:xVal>
          <c:yVal>
            <c:numRef>
              <c:f>'演習問題②'!$S$10:$S$34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'演習問題②'!$G$17</c:f>
              <c:numCache/>
            </c:numRef>
          </c:xVal>
          <c:yVal>
            <c:numRef>
              <c:f>'演習問題②'!$G$26</c:f>
              <c:numCache/>
            </c:numRef>
          </c:yVal>
          <c:smooth val="1"/>
        </c:ser>
        <c:axId val="60690025"/>
        <c:axId val="9339314"/>
      </c:scatterChart>
      <c:valAx>
        <c:axId val="6069002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　度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 [ ℃ ]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339314"/>
        <c:crosses val="autoZero"/>
        <c:crossBetween val="midCat"/>
        <c:dispUnits/>
        <c:majorUnit val="20"/>
        <c:minorUnit val="5"/>
      </c:valAx>
      <c:valAx>
        <c:axId val="9339314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絶対湿度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 kg/kg ]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90025"/>
        <c:crosses val="autoZero"/>
        <c:crossBetween val="midCat"/>
        <c:dispUnits/>
        <c:majorUnit val="1"/>
        <c:minorUnit val="0.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（温度，関係湿度）と絶対湿度の関係</a:t>
            </a:r>
          </a:p>
        </c:rich>
      </c:tx>
      <c:layout>
        <c:manualLayout>
          <c:xMode val="factor"/>
          <c:yMode val="factor"/>
          <c:x val="0.0555"/>
          <c:y val="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101"/>
          <c:w val="0.9455"/>
          <c:h val="0.868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'演習問題②'!$O$10:$O$34</c:f>
              <c:numCache/>
            </c:numRef>
          </c:xVal>
          <c:yVal>
            <c:numRef>
              <c:f>'演習問題②'!$Q$10:$Q$34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'演習問題②'!$O$10:$O$34</c:f>
              <c:numCache/>
            </c:numRef>
          </c:xVal>
          <c:yVal>
            <c:numRef>
              <c:f>'演習問題②'!$S$10:$S$34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'演習問題②'!$G$17</c:f>
              <c:numCache/>
            </c:numRef>
          </c:xVal>
          <c:yVal>
            <c:numRef>
              <c:f>'演習問題②'!$G$19</c:f>
              <c:numCache/>
            </c:numRef>
          </c:yVal>
          <c:smooth val="1"/>
        </c:ser>
        <c:axId val="16944963"/>
        <c:axId val="18286940"/>
      </c:scatterChart>
      <c:valAx>
        <c:axId val="1694496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温　度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T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 ℃ ]</a:t>
                </a:r>
              </a:p>
            </c:rich>
          </c:tx>
          <c:layout>
            <c:manualLayout>
              <c:xMode val="factor"/>
              <c:yMode val="factor"/>
              <c:x val="0.012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86940"/>
        <c:crosses val="autoZero"/>
        <c:crossBetween val="midCat"/>
        <c:dispUnits/>
        <c:majorUnit val="20"/>
        <c:minorUnit val="5"/>
      </c:valAx>
      <c:valAx>
        <c:axId val="18286940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絶対湿度  </a:t>
                </a:r>
                <a:r>
                  <a:rPr lang="en-US" cap="none" sz="105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H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 kg/kg ]</a:t>
                </a:r>
              </a:p>
            </c:rich>
          </c:tx>
          <c:layout>
            <c:manualLayout>
              <c:xMode val="factor"/>
              <c:yMode val="factor"/>
              <c:x val="0.007"/>
              <c:y val="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99CCFF"/>
              </a:solidFill>
            </a:ln>
          </c:spPr>
        </c:min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44963"/>
        <c:crosses val="autoZero"/>
        <c:crossBetween val="midCat"/>
        <c:dispUnits/>
        <c:majorUnit val="0.1"/>
        <c:minorUnit val="0.0200000000000000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190500</xdr:rowOff>
    </xdr:from>
    <xdr:to>
      <xdr:col>8</xdr:col>
      <xdr:colOff>333375</xdr:colOff>
      <xdr:row>68</xdr:row>
      <xdr:rowOff>104775</xdr:rowOff>
    </xdr:to>
    <xdr:graphicFrame>
      <xdr:nvGraphicFramePr>
        <xdr:cNvPr id="1" name="Chart 6"/>
        <xdr:cNvGraphicFramePr/>
      </xdr:nvGraphicFramePr>
      <xdr:xfrm>
        <a:off x="809625" y="7410450"/>
        <a:ext cx="38671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83</xdr:row>
      <xdr:rowOff>104775</xdr:rowOff>
    </xdr:from>
    <xdr:to>
      <xdr:col>7</xdr:col>
      <xdr:colOff>419100</xdr:colOff>
      <xdr:row>111</xdr:row>
      <xdr:rowOff>104775</xdr:rowOff>
    </xdr:to>
    <xdr:graphicFrame>
      <xdr:nvGraphicFramePr>
        <xdr:cNvPr id="2" name="Chart 6"/>
        <xdr:cNvGraphicFramePr/>
      </xdr:nvGraphicFramePr>
      <xdr:xfrm>
        <a:off x="152400" y="15020925"/>
        <a:ext cx="4029075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89</xdr:row>
      <xdr:rowOff>114300</xdr:rowOff>
    </xdr:from>
    <xdr:to>
      <xdr:col>5</xdr:col>
      <xdr:colOff>571500</xdr:colOff>
      <xdr:row>91</xdr:row>
      <xdr:rowOff>28575</xdr:rowOff>
    </xdr:to>
    <xdr:sp>
      <xdr:nvSpPr>
        <xdr:cNvPr id="3" name="テキスト ボックス 6"/>
        <xdr:cNvSpPr txBox="1">
          <a:spLocks noChangeArrowheads="1"/>
        </xdr:cNvSpPr>
      </xdr:nvSpPr>
      <xdr:spPr>
        <a:xfrm>
          <a:off x="2171700" y="16059150"/>
          <a:ext cx="8477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φ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=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100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190500</xdr:rowOff>
    </xdr:from>
    <xdr:to>
      <xdr:col>8</xdr:col>
      <xdr:colOff>333375</xdr:colOff>
      <xdr:row>68</xdr:row>
      <xdr:rowOff>104775</xdr:rowOff>
    </xdr:to>
    <xdr:graphicFrame>
      <xdr:nvGraphicFramePr>
        <xdr:cNvPr id="1" name="Chart 6"/>
        <xdr:cNvGraphicFramePr/>
      </xdr:nvGraphicFramePr>
      <xdr:xfrm>
        <a:off x="809625" y="7410450"/>
        <a:ext cx="386715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83</xdr:row>
      <xdr:rowOff>104775</xdr:rowOff>
    </xdr:from>
    <xdr:to>
      <xdr:col>7</xdr:col>
      <xdr:colOff>419100</xdr:colOff>
      <xdr:row>111</xdr:row>
      <xdr:rowOff>104775</xdr:rowOff>
    </xdr:to>
    <xdr:graphicFrame>
      <xdr:nvGraphicFramePr>
        <xdr:cNvPr id="2" name="Chart 6"/>
        <xdr:cNvGraphicFramePr/>
      </xdr:nvGraphicFramePr>
      <xdr:xfrm>
        <a:off x="152400" y="15020925"/>
        <a:ext cx="4029075" cy="4800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89</xdr:row>
      <xdr:rowOff>114300</xdr:rowOff>
    </xdr:from>
    <xdr:to>
      <xdr:col>5</xdr:col>
      <xdr:colOff>571500</xdr:colOff>
      <xdr:row>91</xdr:row>
      <xdr:rowOff>28575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171700" y="16059150"/>
          <a:ext cx="8477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φ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=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100 </a:t>
          </a:r>
          <a:r>
            <a:rPr lang="en-US" cap="none" sz="11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85"/>
  <sheetViews>
    <sheetView tabSelected="1" zoomScale="125" zoomScaleNormal="125" zoomScalePageLayoutView="0" workbookViewId="0" topLeftCell="A34">
      <selection activeCell="K21" sqref="K21:L21"/>
    </sheetView>
  </sheetViews>
  <sheetFormatPr defaultColWidth="9.00390625" defaultRowHeight="13.5"/>
  <cols>
    <col min="1" max="1" width="1.625" style="0" customWidth="1"/>
    <col min="2" max="2" width="8.625" style="0" customWidth="1"/>
    <col min="3" max="4" width="7.625" style="0" customWidth="1"/>
    <col min="5" max="5" width="6.625" style="0" customWidth="1"/>
    <col min="6" max="7" width="8.625" style="0" customWidth="1"/>
    <col min="8" max="8" width="7.625" style="0" customWidth="1"/>
    <col min="9" max="9" width="8.625" style="0" customWidth="1"/>
    <col min="10" max="11" width="6.625" style="0" customWidth="1"/>
    <col min="12" max="13" width="7.625" style="0" customWidth="1"/>
    <col min="14" max="14" width="1.625" style="0" customWidth="1"/>
    <col min="15" max="15" width="6.625" style="0" customWidth="1"/>
    <col min="16" max="19" width="8.625" style="0" customWidth="1"/>
  </cols>
  <sheetData>
    <row r="1" spans="2:23" ht="13.5">
      <c r="B1" s="65"/>
      <c r="C1" s="65"/>
      <c r="D1" s="65"/>
      <c r="E1" s="65"/>
      <c r="F1" s="65"/>
      <c r="G1" s="10"/>
      <c r="H1" s="10"/>
      <c r="I1" s="10"/>
      <c r="J1" s="10"/>
      <c r="K1" s="10"/>
      <c r="O1" s="65"/>
      <c r="P1" s="65"/>
      <c r="Q1" s="65"/>
      <c r="R1" s="65"/>
      <c r="S1" s="65"/>
      <c r="T1" s="10"/>
      <c r="U1" s="10"/>
      <c r="V1" s="10"/>
      <c r="W1" s="10"/>
    </row>
    <row r="2" spans="2:11" ht="13.5">
      <c r="B2" s="8"/>
      <c r="C2" s="6"/>
      <c r="D2" s="158" t="s">
        <v>47</v>
      </c>
      <c r="E2" s="158"/>
      <c r="F2" s="158"/>
      <c r="G2" s="8"/>
      <c r="H2" s="10"/>
      <c r="I2" s="10"/>
      <c r="J2" s="10"/>
      <c r="K2" s="10"/>
    </row>
    <row r="3" spans="3:19" ht="13.5">
      <c r="C3" s="35"/>
      <c r="D3" s="69"/>
      <c r="E3" s="69"/>
      <c r="F3" s="69"/>
      <c r="G3" s="69"/>
      <c r="H3" s="69"/>
      <c r="I3" s="69"/>
      <c r="J3" s="69"/>
      <c r="K3" s="69"/>
      <c r="O3" s="160" t="s">
        <v>16</v>
      </c>
      <c r="P3" s="160"/>
      <c r="Q3" s="160"/>
      <c r="S3" s="17"/>
    </row>
    <row r="4" spans="2:19" ht="13.5">
      <c r="B4" s="67" t="s">
        <v>20</v>
      </c>
      <c r="C4" s="163" t="s">
        <v>49</v>
      </c>
      <c r="D4" s="163"/>
      <c r="E4" s="163"/>
      <c r="F4" s="163"/>
      <c r="G4" s="19"/>
      <c r="H4" s="19"/>
      <c r="I4" s="19"/>
      <c r="J4" s="19"/>
      <c r="K4" s="19"/>
      <c r="O4" s="17"/>
      <c r="P4" s="18"/>
      <c r="Q4" s="159" t="s">
        <v>19</v>
      </c>
      <c r="R4" s="159"/>
      <c r="S4" s="159"/>
    </row>
    <row r="5" spans="11:19" ht="13.5">
      <c r="K5" s="19"/>
      <c r="O5" s="33"/>
      <c r="P5" s="98" t="s">
        <v>7</v>
      </c>
      <c r="Q5" s="92"/>
      <c r="R5" s="165" t="s">
        <v>11</v>
      </c>
      <c r="S5" s="166"/>
    </row>
    <row r="6" spans="2:19" ht="13.5">
      <c r="B6" s="68" t="s">
        <v>21</v>
      </c>
      <c r="C6" s="132" t="s">
        <v>67</v>
      </c>
      <c r="D6" s="132"/>
      <c r="E6" s="132"/>
      <c r="F6" s="132"/>
      <c r="G6" s="132"/>
      <c r="H6" s="132"/>
      <c r="I6" s="132"/>
      <c r="J6" s="19"/>
      <c r="K6" s="19"/>
      <c r="O6" s="34"/>
      <c r="P6" s="93" t="s">
        <v>1</v>
      </c>
      <c r="Q6" s="94" t="s">
        <v>1</v>
      </c>
      <c r="R6" s="143">
        <f>I18</f>
        <v>80.1</v>
      </c>
      <c r="S6" s="144"/>
    </row>
    <row r="7" spans="11:19" ht="13.5">
      <c r="K7" s="63"/>
      <c r="L7" s="63"/>
      <c r="M7" s="63"/>
      <c r="O7" s="91" t="s">
        <v>0</v>
      </c>
      <c r="P7" s="95" t="s">
        <v>3</v>
      </c>
      <c r="Q7" s="96" t="s">
        <v>8</v>
      </c>
      <c r="R7" s="95" t="s">
        <v>3</v>
      </c>
      <c r="S7" s="97" t="s">
        <v>8</v>
      </c>
    </row>
    <row r="8" spans="2:19" ht="13.5">
      <c r="B8" s="68" t="s">
        <v>22</v>
      </c>
      <c r="C8" s="142" t="s">
        <v>24</v>
      </c>
      <c r="D8" s="142"/>
      <c r="M8" s="10"/>
      <c r="O8" s="11" t="s">
        <v>4</v>
      </c>
      <c r="P8" s="21" t="s">
        <v>6</v>
      </c>
      <c r="Q8" s="23" t="s">
        <v>10</v>
      </c>
      <c r="R8" s="21" t="s">
        <v>17</v>
      </c>
      <c r="S8" s="25" t="s">
        <v>13</v>
      </c>
    </row>
    <row r="9" spans="3:19" ht="13.5">
      <c r="C9" s="9"/>
      <c r="D9" s="9"/>
      <c r="E9" s="9"/>
      <c r="F9" s="9"/>
      <c r="G9" s="9"/>
      <c r="H9" s="37"/>
      <c r="I9" s="9"/>
      <c r="J9" s="9"/>
      <c r="O9" s="12" t="s">
        <v>5</v>
      </c>
      <c r="P9" s="22" t="s">
        <v>2</v>
      </c>
      <c r="Q9" s="24" t="s">
        <v>9</v>
      </c>
      <c r="R9" s="22" t="s">
        <v>2</v>
      </c>
      <c r="S9" s="26" t="s">
        <v>9</v>
      </c>
    </row>
    <row r="10" spans="3:19" ht="13.5">
      <c r="C10" s="35" t="s">
        <v>15</v>
      </c>
      <c r="D10" s="164" t="s">
        <v>23</v>
      </c>
      <c r="E10" s="164"/>
      <c r="F10" s="164"/>
      <c r="G10" s="164"/>
      <c r="H10" s="164"/>
      <c r="I10" s="164"/>
      <c r="J10" s="164"/>
      <c r="K10" s="164"/>
      <c r="L10" s="164"/>
      <c r="O10" s="13">
        <v>0</v>
      </c>
      <c r="P10" s="99">
        <f aca="true" t="shared" si="0" ref="P10:P35">10^($I$35-$I$36/($I$37+O10))</f>
        <v>0.5930855620316284</v>
      </c>
      <c r="Q10" s="28">
        <f>18/29*P10/(101.3-P10)</f>
        <v>0.0036553803186165326</v>
      </c>
      <c r="R10" s="90">
        <f>P10*I18*0.01</f>
        <v>0.47506153518733435</v>
      </c>
      <c r="S10" s="29">
        <f aca="true" t="shared" si="1" ref="S10:S34">18/29*R10/(101.3-R10)</f>
        <v>0.00292453221346632</v>
      </c>
    </row>
    <row r="11" spans="6:19" ht="15">
      <c r="F11" s="15"/>
      <c r="G11" s="15"/>
      <c r="H11" s="15"/>
      <c r="I11" s="15"/>
      <c r="O11" s="100">
        <v>4</v>
      </c>
      <c r="P11" s="27">
        <f t="shared" si="0"/>
        <v>0.7934684378478174</v>
      </c>
      <c r="Q11" s="87">
        <f>18/29*P11/(101.3-P11)</f>
        <v>0.004900155675687607</v>
      </c>
      <c r="R11" s="27">
        <f>P11*I18*0.01</f>
        <v>0.6355682187161017</v>
      </c>
      <c r="S11" s="88">
        <f t="shared" si="1"/>
        <v>0.0039188679808034085</v>
      </c>
    </row>
    <row r="12" spans="2:19" ht="15">
      <c r="B12" s="7"/>
      <c r="C12" s="20"/>
      <c r="D12" s="20"/>
      <c r="E12" s="20"/>
      <c r="F12" s="20"/>
      <c r="O12" s="100">
        <v>8</v>
      </c>
      <c r="P12" s="27">
        <f t="shared" si="0"/>
        <v>1.0510876407545422</v>
      </c>
      <c r="Q12" s="87">
        <f aca="true" t="shared" si="2" ref="Q12:Q34">18/29*P12/(101.3-P12)</f>
        <v>0.00650779355049786</v>
      </c>
      <c r="R12" s="27">
        <f>P12*I18*0.01</f>
        <v>0.8419212002443882</v>
      </c>
      <c r="S12" s="88">
        <f t="shared" si="1"/>
        <v>0.0052018890437242294</v>
      </c>
    </row>
    <row r="13" spans="3:19" ht="15.75" thickBot="1">
      <c r="C13" s="136" t="s">
        <v>70</v>
      </c>
      <c r="D13" s="136"/>
      <c r="O13" s="100">
        <v>12</v>
      </c>
      <c r="P13" s="27">
        <f t="shared" si="0"/>
        <v>1.3793078405417574</v>
      </c>
      <c r="Q13" s="87">
        <f t="shared" si="2"/>
        <v>0.008568016187840546</v>
      </c>
      <c r="R13" s="27">
        <f>P13*I18*0.01</f>
        <v>1.1048255802739477</v>
      </c>
      <c r="S13" s="88">
        <f t="shared" si="1"/>
        <v>0.0068441799958670465</v>
      </c>
    </row>
    <row r="14" spans="2:19" ht="15.75" thickBot="1">
      <c r="B14" s="32" t="s">
        <v>69</v>
      </c>
      <c r="C14" s="146" t="s">
        <v>50</v>
      </c>
      <c r="D14" s="147"/>
      <c r="E14" s="147"/>
      <c r="F14" s="147"/>
      <c r="G14" s="147"/>
      <c r="H14" s="147"/>
      <c r="I14" s="147"/>
      <c r="J14" s="147"/>
      <c r="K14" s="147"/>
      <c r="L14" s="162" t="s">
        <v>46</v>
      </c>
      <c r="M14" s="162"/>
      <c r="N14" s="73"/>
      <c r="O14" s="100">
        <v>16</v>
      </c>
      <c r="P14" s="27">
        <f t="shared" si="0"/>
        <v>1.7939002613697685</v>
      </c>
      <c r="Q14" s="87">
        <f t="shared" si="2"/>
        <v>0.011189819896146924</v>
      </c>
      <c r="R14" s="27">
        <f>P14*I18*0.01</f>
        <v>1.4369141093571844</v>
      </c>
      <c r="S14" s="88">
        <f t="shared" si="1"/>
        <v>0.008931005036495233</v>
      </c>
    </row>
    <row r="15" spans="2:19" ht="15">
      <c r="B15" s="1"/>
      <c r="G15" s="1"/>
      <c r="H15" s="16"/>
      <c r="J15" s="16"/>
      <c r="K15" s="16"/>
      <c r="O15" s="13">
        <v>20</v>
      </c>
      <c r="P15" s="90">
        <f t="shared" si="0"/>
        <v>2.313337153313239</v>
      </c>
      <c r="Q15" s="28">
        <f t="shared" si="2"/>
        <v>0.014505635392632983</v>
      </c>
      <c r="R15" s="90">
        <f>P15*I18*0.01</f>
        <v>1.8529830598039043</v>
      </c>
      <c r="S15" s="29">
        <f t="shared" si="1"/>
        <v>0.011565227915500527</v>
      </c>
    </row>
    <row r="16" spans="2:19" ht="13.5" customHeight="1" thickBot="1">
      <c r="B16" s="40"/>
      <c r="F16" s="6" t="s">
        <v>25</v>
      </c>
      <c r="G16" s="70" t="s">
        <v>26</v>
      </c>
      <c r="I16" s="72" t="s">
        <v>72</v>
      </c>
      <c r="J16" s="6" t="s">
        <v>25</v>
      </c>
      <c r="K16" s="62"/>
      <c r="O16" s="100">
        <v>24</v>
      </c>
      <c r="P16" s="27">
        <f t="shared" si="0"/>
        <v>2.959101299354536</v>
      </c>
      <c r="Q16" s="87">
        <f t="shared" si="2"/>
        <v>0.018676701040810737</v>
      </c>
      <c r="R16" s="27">
        <f>P16*I18*0.01</f>
        <v>2.370240140782983</v>
      </c>
      <c r="S16" s="88">
        <f t="shared" si="1"/>
        <v>0.014870990668045548</v>
      </c>
    </row>
    <row r="17" spans="2:19" ht="15.75" thickBot="1">
      <c r="B17" s="41"/>
      <c r="C17" s="152" t="s">
        <v>51</v>
      </c>
      <c r="D17" s="152"/>
      <c r="E17" s="14" t="s">
        <v>27</v>
      </c>
      <c r="F17" s="71" t="s">
        <v>28</v>
      </c>
      <c r="G17" s="103">
        <v>52</v>
      </c>
      <c r="O17" s="100">
        <v>28</v>
      </c>
      <c r="P17" s="27">
        <f t="shared" si="0"/>
        <v>3.756008914800128</v>
      </c>
      <c r="Q17" s="87">
        <f t="shared" si="2"/>
        <v>0.023900148560822308</v>
      </c>
      <c r="R17" s="27">
        <f>P17*I18*0.01</f>
        <v>3.008563140754902</v>
      </c>
      <c r="S17" s="88">
        <f t="shared" si="1"/>
        <v>0.018998440536317707</v>
      </c>
    </row>
    <row r="18" spans="2:19" ht="15.75" thickBot="1">
      <c r="B18" s="42"/>
      <c r="C18" s="43"/>
      <c r="D18" s="61"/>
      <c r="E18" s="61"/>
      <c r="F18" s="66"/>
      <c r="G18" s="66"/>
      <c r="H18" s="1" t="s">
        <v>14</v>
      </c>
      <c r="I18" s="64">
        <v>80.1</v>
      </c>
      <c r="J18" s="35" t="s">
        <v>32</v>
      </c>
      <c r="K18" s="74" t="s">
        <v>31</v>
      </c>
      <c r="L18" s="161" t="s">
        <v>33</v>
      </c>
      <c r="M18" s="161"/>
      <c r="O18" s="100">
        <v>32</v>
      </c>
      <c r="P18" s="27">
        <f t="shared" si="0"/>
        <v>4.732544094869341</v>
      </c>
      <c r="Q18" s="87">
        <f t="shared" si="2"/>
        <v>0.03041854147238259</v>
      </c>
      <c r="R18" s="27">
        <f>P18*I18*0.01</f>
        <v>3.7907678199903416</v>
      </c>
      <c r="S18" s="88">
        <f t="shared" si="1"/>
        <v>0.024129924094621814</v>
      </c>
    </row>
    <row r="19" spans="2:19" ht="15.75" thickBot="1">
      <c r="B19" s="44"/>
      <c r="C19" s="152" t="s">
        <v>52</v>
      </c>
      <c r="D19" s="152"/>
      <c r="E19" s="14" t="s">
        <v>53</v>
      </c>
      <c r="F19" s="71" t="s">
        <v>28</v>
      </c>
      <c r="G19" s="103">
        <v>48</v>
      </c>
      <c r="O19" s="100">
        <v>36</v>
      </c>
      <c r="P19" s="27">
        <f t="shared" si="0"/>
        <v>5.921202793607125</v>
      </c>
      <c r="Q19" s="87">
        <f t="shared" si="2"/>
        <v>0.038532980366873436</v>
      </c>
      <c r="R19" s="27">
        <f>P19*I18*0.01</f>
        <v>4.742883437679307</v>
      </c>
      <c r="S19" s="88">
        <f t="shared" si="1"/>
        <v>0.030488262183720787</v>
      </c>
    </row>
    <row r="20" spans="2:19" ht="14.25" thickBot="1">
      <c r="B20" s="45"/>
      <c r="C20" s="46"/>
      <c r="F20" s="45"/>
      <c r="O20" s="13">
        <v>40</v>
      </c>
      <c r="P20" s="90">
        <f t="shared" si="0"/>
        <v>7.358844175343883</v>
      </c>
      <c r="Q20" s="28">
        <f t="shared" si="2"/>
        <v>0.04862148451938574</v>
      </c>
      <c r="R20" s="90">
        <f>P20*I18*0.01</f>
        <v>5.894434184450449</v>
      </c>
      <c r="S20" s="29">
        <f t="shared" si="1"/>
        <v>0.03834801764559886</v>
      </c>
    </row>
    <row r="21" spans="2:19" ht="15.75" thickBot="1">
      <c r="B21" s="47"/>
      <c r="C21" s="145" t="s">
        <v>48</v>
      </c>
      <c r="D21" s="145"/>
      <c r="E21" s="145"/>
      <c r="F21" s="145"/>
      <c r="G21" s="145"/>
      <c r="I21" s="118" t="s">
        <v>71</v>
      </c>
      <c r="J21" s="119" t="s">
        <v>68</v>
      </c>
      <c r="K21" s="133">
        <f>G19-G17+(G31-G26)*G32/G27</f>
        <v>0.07844123890630872</v>
      </c>
      <c r="L21" s="134"/>
      <c r="M21" s="101" t="s">
        <v>73</v>
      </c>
      <c r="O21" s="100">
        <v>44</v>
      </c>
      <c r="P21" s="27">
        <f t="shared" si="0"/>
        <v>9.087047069879082</v>
      </c>
      <c r="Q21" s="87">
        <f t="shared" si="2"/>
        <v>0.06116533451230998</v>
      </c>
      <c r="R21" s="27">
        <f>P21*I18*0.01</f>
        <v>7.278724702973144</v>
      </c>
      <c r="S21" s="88">
        <f t="shared" si="1"/>
        <v>0.04805113642322818</v>
      </c>
    </row>
    <row r="22" spans="2:19" ht="15">
      <c r="B22" s="48"/>
      <c r="C22" s="49"/>
      <c r="D22" s="50"/>
      <c r="E22" s="49"/>
      <c r="I22" s="39"/>
      <c r="J22" s="135" t="s">
        <v>74</v>
      </c>
      <c r="K22" s="135"/>
      <c r="L22" s="135"/>
      <c r="M22" s="135"/>
      <c r="O22" s="100">
        <v>48</v>
      </c>
      <c r="P22" s="27">
        <f t="shared" si="0"/>
        <v>11.152469184836363</v>
      </c>
      <c r="Q22" s="87">
        <f t="shared" si="2"/>
        <v>0.07678770777260903</v>
      </c>
      <c r="R22" s="27">
        <f>P22*I18*0.01</f>
        <v>8.933127817053926</v>
      </c>
      <c r="S22" s="88">
        <f t="shared" si="1"/>
        <v>0.06002909802332823</v>
      </c>
    </row>
    <row r="23" spans="2:19" ht="15">
      <c r="B23" s="51"/>
      <c r="C23" s="148" t="s">
        <v>65</v>
      </c>
      <c r="D23" s="148"/>
      <c r="E23" s="148"/>
      <c r="F23" s="6" t="s">
        <v>25</v>
      </c>
      <c r="G23" s="75"/>
      <c r="I23" s="109"/>
      <c r="J23" s="135" t="s">
        <v>75</v>
      </c>
      <c r="K23" s="135"/>
      <c r="L23" s="135"/>
      <c r="M23" s="135"/>
      <c r="O23" s="100">
        <v>52</v>
      </c>
      <c r="P23" s="27">
        <f t="shared" si="0"/>
        <v>13.607206682954493</v>
      </c>
      <c r="Q23" s="87">
        <f t="shared" si="2"/>
        <v>0.09631181884430982</v>
      </c>
      <c r="R23" s="27">
        <f>P23*I18*0.01</f>
        <v>10.899372553046549</v>
      </c>
      <c r="S23" s="88">
        <f t="shared" si="1"/>
        <v>0.07483496500636426</v>
      </c>
    </row>
    <row r="24" spans="2:19" ht="15">
      <c r="B24" s="53"/>
      <c r="C24" s="131" t="s">
        <v>35</v>
      </c>
      <c r="D24" s="131"/>
      <c r="E24" s="76" t="s">
        <v>37</v>
      </c>
      <c r="F24" s="77" t="s">
        <v>34</v>
      </c>
      <c r="G24" s="85">
        <f>10^($I$35-$I$36/($I$37+$G$17))</f>
        <v>13.607206682954493</v>
      </c>
      <c r="I24" s="109"/>
      <c r="J24" s="113"/>
      <c r="O24" s="100">
        <v>56</v>
      </c>
      <c r="P24" s="27">
        <f t="shared" si="0"/>
        <v>16.50915171754007</v>
      </c>
      <c r="Q24" s="87">
        <f t="shared" si="2"/>
        <v>0.12085101038986473</v>
      </c>
      <c r="R24" s="27">
        <f>P24*I18*0.01</f>
        <v>13.223830525749594</v>
      </c>
      <c r="S24" s="88">
        <f t="shared" si="1"/>
        <v>0.09319086942678158</v>
      </c>
    </row>
    <row r="25" spans="2:19" ht="13.5">
      <c r="B25" s="53"/>
      <c r="C25" s="130" t="s">
        <v>36</v>
      </c>
      <c r="D25" s="131"/>
      <c r="E25" s="76" t="s">
        <v>57</v>
      </c>
      <c r="F25" s="77" t="s">
        <v>34</v>
      </c>
      <c r="G25" s="107">
        <f>G24*I18*0.01</f>
        <v>10.899372553046549</v>
      </c>
      <c r="I25" s="118" t="s">
        <v>76</v>
      </c>
      <c r="J25" s="120" t="s">
        <v>77</v>
      </c>
      <c r="K25" s="137" t="s">
        <v>78</v>
      </c>
      <c r="L25" s="137"/>
      <c r="O25" s="13">
        <v>60</v>
      </c>
      <c r="P25" s="90">
        <f t="shared" si="0"/>
        <v>19.922345534478072</v>
      </c>
      <c r="Q25" s="28">
        <f t="shared" si="2"/>
        <v>0.15195318495275537</v>
      </c>
      <c r="R25" s="90">
        <f>P25*I18*0.01</f>
        <v>15.957798773116936</v>
      </c>
      <c r="S25" s="29">
        <f t="shared" si="1"/>
        <v>0.1160602899316436</v>
      </c>
    </row>
    <row r="26" spans="2:19" ht="15">
      <c r="B26" s="53"/>
      <c r="C26" s="131" t="s">
        <v>30</v>
      </c>
      <c r="D26" s="131"/>
      <c r="E26" s="1" t="s">
        <v>55</v>
      </c>
      <c r="F26" s="105" t="s">
        <v>29</v>
      </c>
      <c r="G26" s="108">
        <f>(18/29)*G25/(101.3-G25)</f>
        <v>0.07483496500636426</v>
      </c>
      <c r="I26" s="121" t="s">
        <v>79</v>
      </c>
      <c r="J26" s="122">
        <v>80</v>
      </c>
      <c r="K26" s="128">
        <v>0.3</v>
      </c>
      <c r="L26" s="128"/>
      <c r="O26" s="100">
        <v>64</v>
      </c>
      <c r="P26" s="27">
        <f t="shared" si="0"/>
        <v>23.917324792189344</v>
      </c>
      <c r="Q26" s="87">
        <f t="shared" si="2"/>
        <v>0.19184185656600586</v>
      </c>
      <c r="R26" s="27">
        <f>P26*I18*0.01</f>
        <v>19.157777158543663</v>
      </c>
      <c r="S26" s="88">
        <f t="shared" si="1"/>
        <v>0.14476153294947272</v>
      </c>
    </row>
    <row r="27" spans="2:19" ht="15">
      <c r="B27" s="53"/>
      <c r="C27" s="130" t="s">
        <v>62</v>
      </c>
      <c r="D27" s="130"/>
      <c r="E27" s="110" t="s">
        <v>61</v>
      </c>
      <c r="F27" s="111" t="s">
        <v>60</v>
      </c>
      <c r="G27" s="114">
        <f>1+1.883*G26</f>
        <v>1.140914239106984</v>
      </c>
      <c r="I27" s="121" t="s">
        <v>80</v>
      </c>
      <c r="J27" s="122">
        <v>82</v>
      </c>
      <c r="K27" s="128">
        <v>-4.1</v>
      </c>
      <c r="L27" s="128"/>
      <c r="O27" s="100">
        <v>68</v>
      </c>
      <c r="P27" s="27">
        <f t="shared" si="0"/>
        <v>28.571458819500883</v>
      </c>
      <c r="Q27" s="87">
        <f t="shared" si="2"/>
        <v>0.24383836984212587</v>
      </c>
      <c r="R27" s="27">
        <f>P27*I18*0.01</f>
        <v>22.885738514420204</v>
      </c>
      <c r="S27" s="88">
        <f t="shared" si="1"/>
        <v>0.1811525209542879</v>
      </c>
    </row>
    <row r="28" spans="2:19" ht="15">
      <c r="B28" s="51"/>
      <c r="G28" s="39"/>
      <c r="I28" s="121" t="s">
        <v>81</v>
      </c>
      <c r="J28" s="122">
        <v>81</v>
      </c>
      <c r="K28" s="128">
        <v>-1.9</v>
      </c>
      <c r="L28" s="128"/>
      <c r="O28" s="100">
        <v>72</v>
      </c>
      <c r="P28" s="27">
        <f t="shared" si="0"/>
        <v>33.9692756230482</v>
      </c>
      <c r="Q28" s="87">
        <f t="shared" si="2"/>
        <v>0.3131464597779366</v>
      </c>
      <c r="R28" s="27">
        <f>P28*I18*0.01</f>
        <v>27.209389774061606</v>
      </c>
      <c r="S28" s="88">
        <f t="shared" si="1"/>
        <v>0.22794503520503565</v>
      </c>
    </row>
    <row r="29" spans="2:19" ht="15">
      <c r="B29" s="53"/>
      <c r="C29" s="148" t="s">
        <v>66</v>
      </c>
      <c r="D29" s="148"/>
      <c r="E29" s="148"/>
      <c r="G29" s="39"/>
      <c r="I29" s="121" t="s">
        <v>82</v>
      </c>
      <c r="J29" s="122">
        <v>80.5</v>
      </c>
      <c r="K29" s="128">
        <v>-0.8</v>
      </c>
      <c r="L29" s="128"/>
      <c r="O29" s="100">
        <v>76</v>
      </c>
      <c r="P29" s="27">
        <f t="shared" si="0"/>
        <v>40.20277456786843</v>
      </c>
      <c r="Q29" s="87">
        <f t="shared" si="2"/>
        <v>0.40842192271437106</v>
      </c>
      <c r="R29" s="27">
        <f>P29*I18*0.01</f>
        <v>32.20242242886261</v>
      </c>
      <c r="S29" s="88">
        <f t="shared" si="1"/>
        <v>0.2892678900719693</v>
      </c>
    </row>
    <row r="30" spans="2:19" ht="13.5">
      <c r="B30" s="53"/>
      <c r="C30" s="131" t="s">
        <v>35</v>
      </c>
      <c r="D30" s="131"/>
      <c r="E30" s="76" t="s">
        <v>54</v>
      </c>
      <c r="F30" s="77" t="s">
        <v>34</v>
      </c>
      <c r="G30" s="115">
        <f>10^($I$35-$I$36/($I$37+$G$19))</f>
        <v>11.152469184836363</v>
      </c>
      <c r="I30" s="121" t="s">
        <v>83</v>
      </c>
      <c r="J30" s="122">
        <v>80.3</v>
      </c>
      <c r="K30" s="129">
        <v>-0.36</v>
      </c>
      <c r="L30" s="129"/>
      <c r="O30" s="13">
        <v>80</v>
      </c>
      <c r="P30" s="90">
        <f t="shared" si="0"/>
        <v>47.371723784470696</v>
      </c>
      <c r="Q30" s="28">
        <f t="shared" si="2"/>
        <v>0.5452267523477593</v>
      </c>
      <c r="R30" s="90">
        <f>P30*I18*0.01</f>
        <v>37.94475075136103</v>
      </c>
      <c r="S30" s="29">
        <f t="shared" si="1"/>
        <v>0.3717436919399606</v>
      </c>
    </row>
    <row r="31" spans="2:19" ht="15">
      <c r="B31" s="53"/>
      <c r="C31" s="130" t="s">
        <v>56</v>
      </c>
      <c r="D31" s="131"/>
      <c r="E31" s="104" t="s">
        <v>58</v>
      </c>
      <c r="F31" s="105" t="s">
        <v>29</v>
      </c>
      <c r="G31" s="116">
        <f>(18/29)*G30/(101.3-G30)</f>
        <v>0.07678770777260903</v>
      </c>
      <c r="I31" s="121" t="s">
        <v>84</v>
      </c>
      <c r="J31" s="123">
        <v>80.1</v>
      </c>
      <c r="K31" s="128">
        <v>0.078</v>
      </c>
      <c r="L31" s="128"/>
      <c r="O31" s="100">
        <v>84</v>
      </c>
      <c r="P31" s="27">
        <f t="shared" si="0"/>
        <v>55.5839405000478</v>
      </c>
      <c r="Q31" s="87">
        <f t="shared" si="2"/>
        <v>0.7546664616213196</v>
      </c>
      <c r="R31" s="27">
        <f>P31*I18*0.01</f>
        <v>44.52273634053829</v>
      </c>
      <c r="S31" s="88">
        <f t="shared" si="1"/>
        <v>0.48672303111134124</v>
      </c>
    </row>
    <row r="32" spans="2:19" ht="15">
      <c r="B32" s="53"/>
      <c r="C32" s="130" t="s">
        <v>64</v>
      </c>
      <c r="D32" s="130"/>
      <c r="E32" s="110" t="s">
        <v>63</v>
      </c>
      <c r="F32" s="112" t="s">
        <v>59</v>
      </c>
      <c r="G32" s="117">
        <f>2500-2.44*G19</f>
        <v>2382.88</v>
      </c>
      <c r="I32" s="121" t="s">
        <v>85</v>
      </c>
      <c r="J32" s="123">
        <v>80.2</v>
      </c>
      <c r="K32" s="128">
        <v>-0.14</v>
      </c>
      <c r="L32" s="128"/>
      <c r="O32" s="100">
        <v>88</v>
      </c>
      <c r="P32" s="27">
        <f t="shared" si="0"/>
        <v>64.9555526478077</v>
      </c>
      <c r="Q32" s="87">
        <f t="shared" si="2"/>
        <v>1.1093094684811435</v>
      </c>
      <c r="R32" s="27">
        <f>P32*I18*0.01</f>
        <v>52.02939767089397</v>
      </c>
      <c r="S32" s="88">
        <f t="shared" si="1"/>
        <v>0.6554437610375672</v>
      </c>
    </row>
    <row r="33" spans="2:19" ht="15">
      <c r="B33" s="51"/>
      <c r="O33" s="100">
        <v>92</v>
      </c>
      <c r="P33" s="27">
        <f t="shared" si="0"/>
        <v>75.61124027390146</v>
      </c>
      <c r="Q33" s="87">
        <f t="shared" si="2"/>
        <v>1.826912437702731</v>
      </c>
      <c r="R33" s="27">
        <f>P33*I18*0.01</f>
        <v>60.564603459395066</v>
      </c>
      <c r="S33" s="88">
        <f t="shared" si="1"/>
        <v>0.9228294316318849</v>
      </c>
    </row>
    <row r="34" spans="2:19" ht="15">
      <c r="B34" s="53"/>
      <c r="D34" s="155" t="s">
        <v>38</v>
      </c>
      <c r="E34" s="156"/>
      <c r="F34" s="156"/>
      <c r="G34" s="157" t="s">
        <v>39</v>
      </c>
      <c r="H34" s="157"/>
      <c r="I34" s="157"/>
      <c r="J34" s="157"/>
      <c r="K34" s="78"/>
      <c r="O34" s="100">
        <v>96</v>
      </c>
      <c r="P34" s="27">
        <f t="shared" si="0"/>
        <v>87.68445543349176</v>
      </c>
      <c r="Q34" s="87">
        <f t="shared" si="2"/>
        <v>3.9972572629133096</v>
      </c>
      <c r="R34" s="27">
        <f>P34*I18*0.01</f>
        <v>70.2352488022269</v>
      </c>
      <c r="S34" s="88">
        <f t="shared" si="1"/>
        <v>1.4033362791950514</v>
      </c>
    </row>
    <row r="35" spans="2:19" ht="15">
      <c r="B35" s="53"/>
      <c r="C35" s="54"/>
      <c r="D35" s="79"/>
      <c r="E35" s="39"/>
      <c r="F35" s="39"/>
      <c r="G35" s="39"/>
      <c r="H35" s="80" t="s">
        <v>40</v>
      </c>
      <c r="I35" s="81">
        <v>7.07406</v>
      </c>
      <c r="J35" s="39"/>
      <c r="K35" s="102"/>
      <c r="L35" s="1"/>
      <c r="M35" s="16"/>
      <c r="O35" s="38">
        <v>100</v>
      </c>
      <c r="P35" s="89">
        <f t="shared" si="0"/>
        <v>101.31761944363579</v>
      </c>
      <c r="Q35" s="30" t="s">
        <v>12</v>
      </c>
      <c r="R35" s="89">
        <f>P35*I18*0.01</f>
        <v>81.15541317435226</v>
      </c>
      <c r="S35" s="31" t="s">
        <v>12</v>
      </c>
    </row>
    <row r="36" spans="2:13" ht="15">
      <c r="B36" s="53"/>
      <c r="C36" s="54"/>
      <c r="D36" s="79"/>
      <c r="E36" s="39"/>
      <c r="F36" s="39"/>
      <c r="G36" s="39"/>
      <c r="H36" s="80" t="s">
        <v>42</v>
      </c>
      <c r="I36" s="81">
        <v>1657.46</v>
      </c>
      <c r="J36" s="138" t="s">
        <v>41</v>
      </c>
      <c r="K36" s="139"/>
      <c r="L36" s="1"/>
      <c r="M36" s="16"/>
    </row>
    <row r="37" spans="2:13" ht="15">
      <c r="B37" s="53"/>
      <c r="C37" s="54"/>
      <c r="D37" s="106"/>
      <c r="E37" s="82"/>
      <c r="F37" s="82"/>
      <c r="G37" s="82"/>
      <c r="H37" s="83" t="s">
        <v>43</v>
      </c>
      <c r="I37" s="84">
        <v>227.02</v>
      </c>
      <c r="J37" s="140" t="s">
        <v>45</v>
      </c>
      <c r="K37" s="141"/>
      <c r="L37" s="1"/>
      <c r="M37" s="16"/>
    </row>
    <row r="38" spans="2:11" ht="14.25">
      <c r="B38" s="51"/>
      <c r="C38" s="52"/>
      <c r="D38" s="149" t="s">
        <v>44</v>
      </c>
      <c r="E38" s="150"/>
      <c r="F38" s="150"/>
      <c r="G38" s="150"/>
      <c r="H38" s="150"/>
      <c r="I38" s="150"/>
      <c r="J38" s="150"/>
      <c r="K38" s="151"/>
    </row>
    <row r="39" spans="2:3" ht="15">
      <c r="B39" s="53"/>
      <c r="C39" s="54"/>
    </row>
    <row r="40" spans="2:3" ht="15">
      <c r="B40" s="53"/>
      <c r="C40" s="54"/>
    </row>
    <row r="41" spans="2:17" ht="15">
      <c r="B41" s="53"/>
      <c r="C41" s="54"/>
      <c r="L41" s="15"/>
      <c r="M41" s="15"/>
      <c r="N41" s="15"/>
      <c r="O41" s="15"/>
      <c r="P41" s="15"/>
      <c r="Q41" s="15"/>
    </row>
    <row r="42" spans="2:3" ht="15">
      <c r="B42" s="53"/>
      <c r="C42" s="54"/>
    </row>
    <row r="43" spans="2:13" ht="14.25">
      <c r="B43" s="51"/>
      <c r="C43" s="52"/>
      <c r="L43" s="86"/>
      <c r="M43" s="86"/>
    </row>
    <row r="44" spans="2:13" ht="15">
      <c r="B44" s="53"/>
      <c r="C44" s="54"/>
      <c r="D44" s="55"/>
      <c r="E44" s="56"/>
      <c r="F44" s="57"/>
      <c r="L44" s="36"/>
      <c r="M44" s="36"/>
    </row>
    <row r="45" spans="2:6" ht="15">
      <c r="B45" s="53"/>
      <c r="C45" s="54"/>
      <c r="D45" s="55"/>
      <c r="E45" s="56"/>
      <c r="F45" s="57"/>
    </row>
    <row r="46" spans="2:11" ht="15">
      <c r="B46" s="53"/>
      <c r="C46" s="54"/>
      <c r="D46" s="55"/>
      <c r="E46" s="56"/>
      <c r="F46" s="57"/>
      <c r="G46" s="17"/>
      <c r="H46" s="17"/>
      <c r="I46" s="17"/>
      <c r="J46" s="17"/>
      <c r="K46" s="17"/>
    </row>
    <row r="47" spans="2:11" ht="15">
      <c r="B47" s="53"/>
      <c r="C47" s="54"/>
      <c r="D47" s="55"/>
      <c r="E47" s="56"/>
      <c r="F47" s="57"/>
      <c r="G47" s="17"/>
      <c r="H47" s="17"/>
      <c r="I47" s="17"/>
      <c r="J47" s="17"/>
      <c r="K47" s="17"/>
    </row>
    <row r="48" spans="2:11" ht="14.25">
      <c r="B48" s="51"/>
      <c r="C48" s="52"/>
      <c r="D48" s="58"/>
      <c r="E48" s="59"/>
      <c r="F48" s="60"/>
      <c r="G48" s="17"/>
      <c r="H48" s="17"/>
      <c r="I48" s="17"/>
      <c r="J48" s="17"/>
      <c r="K48" s="17"/>
    </row>
    <row r="49" spans="2:5" ht="13.5">
      <c r="B49" s="2"/>
      <c r="C49" s="4"/>
      <c r="D49" s="39"/>
      <c r="E49" s="17"/>
    </row>
    <row r="50" spans="2:5" ht="13.5">
      <c r="B50" s="2"/>
      <c r="C50" s="4"/>
      <c r="D50" s="154"/>
      <c r="E50" s="154"/>
    </row>
    <row r="51" spans="2:3" ht="13.5">
      <c r="B51" s="2"/>
      <c r="C51" s="4"/>
    </row>
    <row r="52" spans="2:3" ht="13.5">
      <c r="B52" s="2"/>
      <c r="C52" s="4"/>
    </row>
    <row r="53" spans="2:3" ht="13.5">
      <c r="B53" s="3"/>
      <c r="C53" s="5"/>
    </row>
    <row r="57" spans="8:13" ht="13.5">
      <c r="H57" s="62"/>
      <c r="I57" s="62"/>
      <c r="J57" s="62"/>
      <c r="K57" s="62"/>
      <c r="L57" s="62"/>
      <c r="M57" s="62"/>
    </row>
    <row r="85" spans="8:13" ht="13.5">
      <c r="H85" s="153" t="s">
        <v>18</v>
      </c>
      <c r="I85" s="153"/>
      <c r="J85" s="153"/>
      <c r="K85" s="153"/>
      <c r="L85" s="153"/>
      <c r="M85" s="153"/>
    </row>
  </sheetData>
  <sheetProtection/>
  <mergeCells count="43">
    <mergeCell ref="D2:F2"/>
    <mergeCell ref="Q4:S4"/>
    <mergeCell ref="O3:Q3"/>
    <mergeCell ref="L18:M18"/>
    <mergeCell ref="L14:M14"/>
    <mergeCell ref="C4:F4"/>
    <mergeCell ref="D10:L10"/>
    <mergeCell ref="R5:S5"/>
    <mergeCell ref="D38:K38"/>
    <mergeCell ref="C17:D17"/>
    <mergeCell ref="C19:D19"/>
    <mergeCell ref="H85:M85"/>
    <mergeCell ref="D50:E50"/>
    <mergeCell ref="C24:D24"/>
    <mergeCell ref="D34:F34"/>
    <mergeCell ref="G34:J34"/>
    <mergeCell ref="C26:D26"/>
    <mergeCell ref="K26:L26"/>
    <mergeCell ref="J36:K36"/>
    <mergeCell ref="J37:K37"/>
    <mergeCell ref="C8:D8"/>
    <mergeCell ref="R6:S6"/>
    <mergeCell ref="C21:G21"/>
    <mergeCell ref="C14:K14"/>
    <mergeCell ref="C23:E23"/>
    <mergeCell ref="C29:E29"/>
    <mergeCell ref="C30:D30"/>
    <mergeCell ref="C31:D31"/>
    <mergeCell ref="C25:D25"/>
    <mergeCell ref="C27:D27"/>
    <mergeCell ref="C32:D32"/>
    <mergeCell ref="C6:I6"/>
    <mergeCell ref="K21:L21"/>
    <mergeCell ref="J22:M22"/>
    <mergeCell ref="C13:D13"/>
    <mergeCell ref="J23:M23"/>
    <mergeCell ref="K25:L25"/>
    <mergeCell ref="K27:L27"/>
    <mergeCell ref="K28:L28"/>
    <mergeCell ref="K29:L29"/>
    <mergeCell ref="K30:L30"/>
    <mergeCell ref="K31:L31"/>
    <mergeCell ref="K32:L3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Equation.3" shapeId="304838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W85"/>
  <sheetViews>
    <sheetView zoomScale="125" zoomScaleNormal="125" zoomScalePageLayoutView="0" workbookViewId="0" topLeftCell="A46">
      <selection activeCell="K5" sqref="K5"/>
    </sheetView>
  </sheetViews>
  <sheetFormatPr defaultColWidth="9.00390625" defaultRowHeight="13.5"/>
  <cols>
    <col min="1" max="1" width="1.625" style="0" customWidth="1"/>
    <col min="2" max="2" width="8.625" style="0" customWidth="1"/>
    <col min="3" max="4" width="7.625" style="0" customWidth="1"/>
    <col min="5" max="5" width="6.625" style="0" customWidth="1"/>
    <col min="6" max="7" width="8.625" style="0" customWidth="1"/>
    <col min="8" max="8" width="7.625" style="0" customWidth="1"/>
    <col min="9" max="9" width="8.625" style="0" customWidth="1"/>
    <col min="10" max="11" width="6.625" style="0" customWidth="1"/>
    <col min="12" max="13" width="7.625" style="0" customWidth="1"/>
    <col min="14" max="14" width="1.625" style="0" customWidth="1"/>
    <col min="15" max="15" width="6.625" style="0" customWidth="1"/>
    <col min="16" max="19" width="8.625" style="0" customWidth="1"/>
  </cols>
  <sheetData>
    <row r="1" spans="2:23" ht="13.5">
      <c r="B1" s="65"/>
      <c r="C1" s="65"/>
      <c r="D1" s="65"/>
      <c r="E1" s="65"/>
      <c r="F1" s="65"/>
      <c r="G1" s="10"/>
      <c r="H1" s="10"/>
      <c r="I1" s="10"/>
      <c r="J1" s="10"/>
      <c r="K1" s="10"/>
      <c r="O1" s="65"/>
      <c r="P1" s="65"/>
      <c r="Q1" s="65"/>
      <c r="R1" s="65"/>
      <c r="S1" s="65"/>
      <c r="T1" s="10"/>
      <c r="U1" s="10"/>
      <c r="V1" s="10"/>
      <c r="W1" s="10"/>
    </row>
    <row r="2" spans="2:11" ht="13.5">
      <c r="B2" s="8"/>
      <c r="C2" s="6"/>
      <c r="D2" s="158" t="s">
        <v>47</v>
      </c>
      <c r="E2" s="158"/>
      <c r="F2" s="158"/>
      <c r="G2" s="8"/>
      <c r="H2" s="10"/>
      <c r="I2" s="10"/>
      <c r="J2" s="10"/>
      <c r="K2" s="10"/>
    </row>
    <row r="3" spans="3:19" ht="13.5">
      <c r="C3" s="35"/>
      <c r="D3" s="69"/>
      <c r="E3" s="69"/>
      <c r="F3" s="69"/>
      <c r="G3" s="69"/>
      <c r="H3" s="69"/>
      <c r="I3" s="69"/>
      <c r="J3" s="69"/>
      <c r="K3" s="69"/>
      <c r="O3" s="160" t="s">
        <v>16</v>
      </c>
      <c r="P3" s="160"/>
      <c r="Q3" s="160"/>
      <c r="S3" s="17"/>
    </row>
    <row r="4" spans="2:19" ht="13.5">
      <c r="B4" s="67" t="s">
        <v>20</v>
      </c>
      <c r="C4" s="163" t="s">
        <v>49</v>
      </c>
      <c r="D4" s="163"/>
      <c r="E4" s="163"/>
      <c r="F4" s="163"/>
      <c r="G4" s="19"/>
      <c r="H4" s="19"/>
      <c r="I4" s="19"/>
      <c r="J4" s="19"/>
      <c r="K4" s="19"/>
      <c r="O4" s="17"/>
      <c r="P4" s="18"/>
      <c r="Q4" s="159" t="s">
        <v>19</v>
      </c>
      <c r="R4" s="159"/>
      <c r="S4" s="159"/>
    </row>
    <row r="5" spans="11:19" ht="13.5">
      <c r="K5" s="19"/>
      <c r="O5" s="33"/>
      <c r="P5" s="98" t="s">
        <v>7</v>
      </c>
      <c r="Q5" s="92"/>
      <c r="R5" s="165" t="s">
        <v>11</v>
      </c>
      <c r="S5" s="166"/>
    </row>
    <row r="6" spans="2:19" ht="13.5">
      <c r="B6" s="68" t="s">
        <v>21</v>
      </c>
      <c r="C6" s="132" t="s">
        <v>67</v>
      </c>
      <c r="D6" s="132"/>
      <c r="E6" s="132"/>
      <c r="F6" s="132"/>
      <c r="G6" s="132"/>
      <c r="H6" s="132"/>
      <c r="I6" s="132"/>
      <c r="J6" s="19"/>
      <c r="K6" s="19"/>
      <c r="O6" s="34"/>
      <c r="P6" s="93" t="s">
        <v>1</v>
      </c>
      <c r="Q6" s="94" t="s">
        <v>1</v>
      </c>
      <c r="R6" s="143">
        <f>I18</f>
        <v>80.13577956280247</v>
      </c>
      <c r="S6" s="144"/>
    </row>
    <row r="7" spans="11:19" ht="13.5">
      <c r="K7" s="63"/>
      <c r="L7" s="63"/>
      <c r="M7" s="63"/>
      <c r="O7" s="91" t="s">
        <v>0</v>
      </c>
      <c r="P7" s="95" t="s">
        <v>3</v>
      </c>
      <c r="Q7" s="96" t="s">
        <v>8</v>
      </c>
      <c r="R7" s="95" t="s">
        <v>3</v>
      </c>
      <c r="S7" s="97" t="s">
        <v>8</v>
      </c>
    </row>
    <row r="8" spans="2:19" ht="13.5">
      <c r="B8" s="68" t="s">
        <v>22</v>
      </c>
      <c r="C8" s="142" t="s">
        <v>24</v>
      </c>
      <c r="D8" s="142"/>
      <c r="M8" s="10"/>
      <c r="O8" s="11" t="s">
        <v>4</v>
      </c>
      <c r="P8" s="21" t="s">
        <v>6</v>
      </c>
      <c r="Q8" s="23" t="s">
        <v>10</v>
      </c>
      <c r="R8" s="21" t="s">
        <v>17</v>
      </c>
      <c r="S8" s="25" t="s">
        <v>13</v>
      </c>
    </row>
    <row r="9" spans="3:19" ht="13.5">
      <c r="C9" s="9"/>
      <c r="D9" s="9"/>
      <c r="E9" s="9"/>
      <c r="F9" s="9"/>
      <c r="G9" s="9"/>
      <c r="H9" s="37"/>
      <c r="I9" s="9"/>
      <c r="J9" s="9"/>
      <c r="O9" s="12" t="s">
        <v>5</v>
      </c>
      <c r="P9" s="22" t="s">
        <v>2</v>
      </c>
      <c r="Q9" s="24" t="s">
        <v>9</v>
      </c>
      <c r="R9" s="22" t="s">
        <v>2</v>
      </c>
      <c r="S9" s="26" t="s">
        <v>9</v>
      </c>
    </row>
    <row r="10" spans="3:19" ht="13.5">
      <c r="C10" s="35" t="s">
        <v>15</v>
      </c>
      <c r="D10" s="164" t="s">
        <v>23</v>
      </c>
      <c r="E10" s="164"/>
      <c r="F10" s="164"/>
      <c r="G10" s="164"/>
      <c r="H10" s="164"/>
      <c r="I10" s="164"/>
      <c r="J10" s="164"/>
      <c r="K10" s="164"/>
      <c r="L10" s="164"/>
      <c r="O10" s="13">
        <v>0</v>
      </c>
      <c r="P10" s="99">
        <f aca="true" t="shared" si="0" ref="P10:P35">10^($I$35-$I$36/($I$37+O10))</f>
        <v>0.5930855620316284</v>
      </c>
      <c r="Q10" s="28">
        <f>18/29*P10/(101.3-P10)</f>
        <v>0.0036553803186165326</v>
      </c>
      <c r="R10" s="90">
        <f>P10*I18*0.01</f>
        <v>0.47527373860847383</v>
      </c>
      <c r="S10" s="29">
        <f aca="true" t="shared" si="1" ref="S10:S34">18/29*R10/(101.3-R10)</f>
        <v>0.0029258447195245198</v>
      </c>
    </row>
    <row r="11" spans="6:19" ht="15">
      <c r="F11" s="15"/>
      <c r="G11" s="15"/>
      <c r="H11" s="15"/>
      <c r="I11" s="15"/>
      <c r="O11" s="100">
        <v>4</v>
      </c>
      <c r="P11" s="27">
        <f t="shared" si="0"/>
        <v>0.7934684378478174</v>
      </c>
      <c r="Q11" s="87">
        <f>18/29*P11/(101.3-P11)</f>
        <v>0.004900155675687607</v>
      </c>
      <c r="R11" s="27">
        <f>P11*I18*0.01</f>
        <v>0.6358521182541393</v>
      </c>
      <c r="S11" s="88">
        <f t="shared" si="1"/>
        <v>0.003920629542142862</v>
      </c>
    </row>
    <row r="12" spans="2:19" ht="15">
      <c r="B12" s="7"/>
      <c r="C12" s="20"/>
      <c r="D12" s="20"/>
      <c r="E12" s="20"/>
      <c r="F12" s="20"/>
      <c r="O12" s="100">
        <v>8</v>
      </c>
      <c r="P12" s="27">
        <f t="shared" si="0"/>
        <v>1.0510876407545422</v>
      </c>
      <c r="Q12" s="87">
        <f aca="true" t="shared" si="2" ref="Q12:Q34">18/29*P12/(101.3-P12)</f>
        <v>0.00650779355049786</v>
      </c>
      <c r="R12" s="27">
        <f>P12*I18*0.01</f>
        <v>0.8422972748069211</v>
      </c>
      <c r="S12" s="88">
        <f t="shared" si="1"/>
        <v>0.005204232138203784</v>
      </c>
    </row>
    <row r="13" spans="3:19" ht="15.75" thickBot="1">
      <c r="C13" s="136" t="s">
        <v>86</v>
      </c>
      <c r="D13" s="136"/>
      <c r="O13" s="100">
        <v>12</v>
      </c>
      <c r="P13" s="27">
        <f t="shared" si="0"/>
        <v>1.3793078405417574</v>
      </c>
      <c r="Q13" s="87">
        <f t="shared" si="2"/>
        <v>0.008568016187840546</v>
      </c>
      <c r="R13" s="27">
        <f>P13*I18*0.01</f>
        <v>1.1053190905889938</v>
      </c>
      <c r="S13" s="88">
        <f t="shared" si="1"/>
        <v>0.006847270922629676</v>
      </c>
    </row>
    <row r="14" spans="2:19" ht="15.75" thickBot="1">
      <c r="B14" s="32" t="s">
        <v>105</v>
      </c>
      <c r="C14" s="146" t="s">
        <v>50</v>
      </c>
      <c r="D14" s="147"/>
      <c r="E14" s="147"/>
      <c r="F14" s="147"/>
      <c r="G14" s="147"/>
      <c r="H14" s="147"/>
      <c r="I14" s="147"/>
      <c r="J14" s="147"/>
      <c r="K14" s="147"/>
      <c r="L14" s="162" t="s">
        <v>46</v>
      </c>
      <c r="M14" s="162"/>
      <c r="N14" s="73"/>
      <c r="O14" s="100">
        <v>16</v>
      </c>
      <c r="P14" s="27">
        <f t="shared" si="0"/>
        <v>1.7939002613697685</v>
      </c>
      <c r="Q14" s="87">
        <f t="shared" si="2"/>
        <v>0.011189819896146924</v>
      </c>
      <c r="R14" s="27">
        <f>P14*I18*0.01</f>
        <v>1.4375559590278149</v>
      </c>
      <c r="S14" s="88">
        <f t="shared" si="1"/>
        <v>0.008935051821222546</v>
      </c>
    </row>
    <row r="15" spans="2:19" ht="15">
      <c r="B15" s="1"/>
      <c r="G15" s="1"/>
      <c r="H15" s="16"/>
      <c r="J15" s="16"/>
      <c r="K15" s="16"/>
      <c r="O15" s="13">
        <v>20</v>
      </c>
      <c r="P15" s="90">
        <f t="shared" si="0"/>
        <v>2.313337153313239</v>
      </c>
      <c r="Q15" s="28">
        <f t="shared" si="2"/>
        <v>0.014505635392632983</v>
      </c>
      <c r="R15" s="90">
        <f>P15*I18*0.01</f>
        <v>1.8538107617235071</v>
      </c>
      <c r="S15" s="29">
        <f t="shared" si="1"/>
        <v>0.011570490244649772</v>
      </c>
    </row>
    <row r="16" spans="2:19" ht="13.5" customHeight="1" thickBot="1">
      <c r="B16" s="40"/>
      <c r="F16" s="6" t="s">
        <v>25</v>
      </c>
      <c r="G16" s="70" t="s">
        <v>26</v>
      </c>
      <c r="I16" s="72" t="s">
        <v>72</v>
      </c>
      <c r="J16" s="6" t="s">
        <v>25</v>
      </c>
      <c r="K16" s="62"/>
      <c r="O16" s="100">
        <v>24</v>
      </c>
      <c r="P16" s="27">
        <f t="shared" si="0"/>
        <v>2.959101299354536</v>
      </c>
      <c r="Q16" s="87">
        <f t="shared" si="2"/>
        <v>0.018676701040810737</v>
      </c>
      <c r="R16" s="27">
        <f>P16*I18*0.01</f>
        <v>2.3712988942907747</v>
      </c>
      <c r="S16" s="88">
        <f t="shared" si="1"/>
        <v>0.014877792557241273</v>
      </c>
    </row>
    <row r="17" spans="2:19" ht="15.75" thickBot="1">
      <c r="B17" s="41"/>
      <c r="C17" s="152" t="s">
        <v>51</v>
      </c>
      <c r="D17" s="152"/>
      <c r="E17" s="14" t="s">
        <v>27</v>
      </c>
      <c r="F17" s="71" t="s">
        <v>28</v>
      </c>
      <c r="G17" s="103">
        <v>52</v>
      </c>
      <c r="O17" s="100">
        <v>28</v>
      </c>
      <c r="P17" s="27">
        <f t="shared" si="0"/>
        <v>3.756008914800128</v>
      </c>
      <c r="Q17" s="87">
        <f t="shared" si="2"/>
        <v>0.023900148560822308</v>
      </c>
      <c r="R17" s="27">
        <f>P17*I18*0.01</f>
        <v>3.00990702432344</v>
      </c>
      <c r="S17" s="88">
        <f t="shared" si="1"/>
        <v>0.019007186751676612</v>
      </c>
    </row>
    <row r="18" spans="2:19" ht="15.75" thickBot="1">
      <c r="B18" s="42"/>
      <c r="C18" s="43"/>
      <c r="D18" s="61"/>
      <c r="E18" s="61"/>
      <c r="F18" s="66"/>
      <c r="G18" s="66"/>
      <c r="H18" s="1" t="s">
        <v>14</v>
      </c>
      <c r="I18" s="64">
        <v>80.13577956280247</v>
      </c>
      <c r="J18" s="35" t="s">
        <v>32</v>
      </c>
      <c r="K18" s="74" t="s">
        <v>31</v>
      </c>
      <c r="L18" s="161" t="s">
        <v>33</v>
      </c>
      <c r="M18" s="161"/>
      <c r="O18" s="100">
        <v>32</v>
      </c>
      <c r="P18" s="27">
        <f t="shared" si="0"/>
        <v>4.732544094869341</v>
      </c>
      <c r="Q18" s="87">
        <f t="shared" si="2"/>
        <v>0.03041854147238259</v>
      </c>
      <c r="R18" s="27">
        <f>P18*I18*0.01</f>
        <v>3.7924611035769202</v>
      </c>
      <c r="S18" s="88">
        <f t="shared" si="1"/>
        <v>0.02414112181761057</v>
      </c>
    </row>
    <row r="19" spans="2:19" ht="15.75" thickBot="1">
      <c r="B19" s="44"/>
      <c r="C19" s="152" t="s">
        <v>52</v>
      </c>
      <c r="D19" s="152"/>
      <c r="E19" s="14" t="s">
        <v>53</v>
      </c>
      <c r="F19" s="71" t="s">
        <v>28</v>
      </c>
      <c r="G19" s="103">
        <v>48</v>
      </c>
      <c r="O19" s="100">
        <v>36</v>
      </c>
      <c r="P19" s="27">
        <f t="shared" si="0"/>
        <v>5.921202793607125</v>
      </c>
      <c r="Q19" s="87">
        <f t="shared" si="2"/>
        <v>0.038532980366873436</v>
      </c>
      <c r="R19" s="27">
        <f>P19*I18*0.01</f>
        <v>4.745002018151507</v>
      </c>
      <c r="S19" s="88">
        <f t="shared" si="1"/>
        <v>0.030502550132024592</v>
      </c>
    </row>
    <row r="20" spans="2:19" ht="14.25" thickBot="1">
      <c r="B20" s="45"/>
      <c r="C20" s="46"/>
      <c r="F20" s="45"/>
      <c r="O20" s="13">
        <v>40</v>
      </c>
      <c r="P20" s="90">
        <f t="shared" si="0"/>
        <v>7.358844175343883</v>
      </c>
      <c r="Q20" s="28">
        <f t="shared" si="2"/>
        <v>0.04862148451938574</v>
      </c>
      <c r="R20" s="90">
        <f>P20*I18*0.01</f>
        <v>5.897067146723704</v>
      </c>
      <c r="S20" s="29">
        <f t="shared" si="1"/>
        <v>0.038366205989261756</v>
      </c>
    </row>
    <row r="21" spans="2:19" ht="15.75" thickBot="1">
      <c r="B21" s="47"/>
      <c r="C21" s="145" t="s">
        <v>48</v>
      </c>
      <c r="D21" s="145"/>
      <c r="E21" s="145"/>
      <c r="F21" s="145"/>
      <c r="G21" s="145"/>
      <c r="J21" s="119" t="s">
        <v>68</v>
      </c>
      <c r="K21" s="133">
        <f>G19-G17+(G31-G26)*G32/G27</f>
        <v>-4.404050720152597E-05</v>
      </c>
      <c r="L21" s="134"/>
      <c r="M21" s="101"/>
      <c r="O21" s="100">
        <v>44</v>
      </c>
      <c r="P21" s="27">
        <f t="shared" si="0"/>
        <v>9.087047069879082</v>
      </c>
      <c r="Q21" s="87">
        <f t="shared" si="2"/>
        <v>0.06116533451230998</v>
      </c>
      <c r="R21" s="27">
        <f>P21*I18*0.01</f>
        <v>7.281976008686402</v>
      </c>
      <c r="S21" s="88">
        <f t="shared" si="1"/>
        <v>0.04807426263524689</v>
      </c>
    </row>
    <row r="22" spans="2:19" ht="15">
      <c r="B22" s="48"/>
      <c r="C22" s="49"/>
      <c r="D22" s="50"/>
      <c r="E22" s="49"/>
      <c r="I22" s="39"/>
      <c r="J22" s="124"/>
      <c r="K22" s="124"/>
      <c r="L22" s="124"/>
      <c r="M22" s="124"/>
      <c r="O22" s="100">
        <v>48</v>
      </c>
      <c r="P22" s="27">
        <f t="shared" si="0"/>
        <v>11.152469184836363</v>
      </c>
      <c r="Q22" s="87">
        <f t="shared" si="2"/>
        <v>0.07678770777260903</v>
      </c>
      <c r="R22" s="27">
        <f>P22*I18*0.01</f>
        <v>8.937118121769942</v>
      </c>
      <c r="S22" s="88">
        <f t="shared" si="1"/>
        <v>0.060058506755450054</v>
      </c>
    </row>
    <row r="23" spans="2:19" ht="15">
      <c r="B23" s="51"/>
      <c r="C23" s="148" t="s">
        <v>65</v>
      </c>
      <c r="D23" s="148"/>
      <c r="E23" s="148"/>
      <c r="F23" s="6" t="s">
        <v>25</v>
      </c>
      <c r="G23" s="75"/>
      <c r="I23" s="125" t="s">
        <v>95</v>
      </c>
      <c r="J23" s="168" t="s">
        <v>87</v>
      </c>
      <c r="K23" s="168"/>
      <c r="L23" s="168"/>
      <c r="M23" s="168"/>
      <c r="O23" s="100">
        <v>52</v>
      </c>
      <c r="P23" s="27">
        <f t="shared" si="0"/>
        <v>13.607206682954493</v>
      </c>
      <c r="Q23" s="87">
        <f t="shared" si="2"/>
        <v>0.09631181884430982</v>
      </c>
      <c r="R23" s="27">
        <f>P23*I18*0.01</f>
        <v>10.904241152107339</v>
      </c>
      <c r="S23" s="88">
        <f t="shared" si="1"/>
        <v>0.07487242506594799</v>
      </c>
    </row>
    <row r="24" spans="2:19" ht="15">
      <c r="B24" s="53"/>
      <c r="C24" s="131" t="s">
        <v>35</v>
      </c>
      <c r="D24" s="131"/>
      <c r="E24" s="76" t="s">
        <v>37</v>
      </c>
      <c r="F24" s="77" t="s">
        <v>34</v>
      </c>
      <c r="G24" s="85">
        <f>10^($I$35-$I$36/($I$37+$G$17))</f>
        <v>13.607206682954493</v>
      </c>
      <c r="I24" s="109"/>
      <c r="J24" s="167" t="s">
        <v>88</v>
      </c>
      <c r="K24" s="167"/>
      <c r="L24" s="167"/>
      <c r="M24" s="167"/>
      <c r="O24" s="100">
        <v>56</v>
      </c>
      <c r="P24" s="27">
        <f t="shared" si="0"/>
        <v>16.50915171754007</v>
      </c>
      <c r="Q24" s="87">
        <f t="shared" si="2"/>
        <v>0.12085101038986473</v>
      </c>
      <c r="R24" s="27">
        <f>P24*I18*0.01</f>
        <v>13.229737428056529</v>
      </c>
      <c r="S24" s="88">
        <f t="shared" si="1"/>
        <v>0.09323874963508895</v>
      </c>
    </row>
    <row r="25" spans="2:19" ht="13.5">
      <c r="B25" s="53"/>
      <c r="C25" s="130" t="s">
        <v>36</v>
      </c>
      <c r="D25" s="131"/>
      <c r="E25" s="76" t="s">
        <v>57</v>
      </c>
      <c r="F25" s="77" t="s">
        <v>34</v>
      </c>
      <c r="G25" s="107">
        <f>G24*I18*0.01</f>
        <v>10.904241152107339</v>
      </c>
      <c r="I25" s="126" t="s">
        <v>96</v>
      </c>
      <c r="J25" s="168" t="s">
        <v>89</v>
      </c>
      <c r="K25" s="168"/>
      <c r="L25" s="168"/>
      <c r="M25" s="168"/>
      <c r="O25" s="13">
        <v>60</v>
      </c>
      <c r="P25" s="90">
        <f t="shared" si="0"/>
        <v>19.922345534478072</v>
      </c>
      <c r="Q25" s="28">
        <f t="shared" si="2"/>
        <v>0.15195318495275537</v>
      </c>
      <c r="R25" s="90">
        <f>P25*I18*0.01</f>
        <v>15.96492690124917</v>
      </c>
      <c r="S25" s="29">
        <f t="shared" si="1"/>
        <v>0.11612183142706181</v>
      </c>
    </row>
    <row r="26" spans="2:19" ht="15">
      <c r="B26" s="53"/>
      <c r="C26" s="131" t="s">
        <v>30</v>
      </c>
      <c r="D26" s="131"/>
      <c r="E26" s="1" t="s">
        <v>55</v>
      </c>
      <c r="F26" s="105" t="s">
        <v>29</v>
      </c>
      <c r="G26" s="108">
        <f>(18/29)*G25/(101.3-G25)</f>
        <v>0.07487242506594799</v>
      </c>
      <c r="I26" s="127" t="s">
        <v>97</v>
      </c>
      <c r="J26" s="168" t="s">
        <v>90</v>
      </c>
      <c r="K26" s="168"/>
      <c r="L26" s="168"/>
      <c r="M26" s="168"/>
      <c r="O26" s="100">
        <v>64</v>
      </c>
      <c r="P26" s="27">
        <f t="shared" si="0"/>
        <v>23.917324792189344</v>
      </c>
      <c r="Q26" s="87">
        <f t="shared" si="2"/>
        <v>0.19184185656600586</v>
      </c>
      <c r="R26" s="27">
        <f>P26*I18*0.01</f>
        <v>19.16633467278836</v>
      </c>
      <c r="S26" s="88">
        <f t="shared" si="1"/>
        <v>0.14484128538009755</v>
      </c>
    </row>
    <row r="27" spans="2:19" ht="15">
      <c r="B27" s="53"/>
      <c r="C27" s="130" t="s">
        <v>62</v>
      </c>
      <c r="D27" s="130"/>
      <c r="E27" s="110" t="s">
        <v>61</v>
      </c>
      <c r="F27" s="111" t="s">
        <v>60</v>
      </c>
      <c r="G27" s="114">
        <f>1+1.883*G26</f>
        <v>1.14098477639918</v>
      </c>
      <c r="I27" s="127" t="s">
        <v>98</v>
      </c>
      <c r="J27" s="168" t="s">
        <v>91</v>
      </c>
      <c r="K27" s="168"/>
      <c r="L27" s="168"/>
      <c r="M27" s="168"/>
      <c r="O27" s="100">
        <v>68</v>
      </c>
      <c r="P27" s="27">
        <f t="shared" si="0"/>
        <v>28.571458819500883</v>
      </c>
      <c r="Q27" s="87">
        <f t="shared" si="2"/>
        <v>0.24383836984212587</v>
      </c>
      <c r="R27" s="27">
        <f>P27*I18*0.01</f>
        <v>22.895961257472113</v>
      </c>
      <c r="S27" s="88">
        <f t="shared" si="1"/>
        <v>0.18125706947839706</v>
      </c>
    </row>
    <row r="28" spans="2:19" ht="15">
      <c r="B28" s="51"/>
      <c r="G28" s="39"/>
      <c r="I28" s="121"/>
      <c r="J28" s="169" t="s">
        <v>92</v>
      </c>
      <c r="K28" s="132"/>
      <c r="L28" s="132"/>
      <c r="M28" s="132"/>
      <c r="O28" s="100">
        <v>72</v>
      </c>
      <c r="P28" s="27">
        <f t="shared" si="0"/>
        <v>33.9692756230482</v>
      </c>
      <c r="Q28" s="87">
        <f t="shared" si="2"/>
        <v>0.3131464597779366</v>
      </c>
      <c r="R28" s="27">
        <f>P28*I18*0.01</f>
        <v>27.2215438323667</v>
      </c>
      <c r="S28" s="88">
        <f t="shared" si="1"/>
        <v>0.22808427076744034</v>
      </c>
    </row>
    <row r="29" spans="2:19" ht="15">
      <c r="B29" s="53"/>
      <c r="C29" s="148" t="s">
        <v>66</v>
      </c>
      <c r="D29" s="148"/>
      <c r="E29" s="148"/>
      <c r="G29" s="39"/>
      <c r="I29" s="127" t="s">
        <v>99</v>
      </c>
      <c r="J29" s="168" t="s">
        <v>103</v>
      </c>
      <c r="K29" s="168"/>
      <c r="L29" s="168"/>
      <c r="M29" s="168"/>
      <c r="O29" s="100">
        <v>76</v>
      </c>
      <c r="P29" s="27">
        <f t="shared" si="0"/>
        <v>40.20277456786843</v>
      </c>
      <c r="Q29" s="87">
        <f t="shared" si="2"/>
        <v>0.40842192271437106</v>
      </c>
      <c r="R29" s="27">
        <f>P29*I18*0.01</f>
        <v>32.21680680583746</v>
      </c>
      <c r="S29" s="88">
        <f t="shared" si="1"/>
        <v>0.2894573597788069</v>
      </c>
    </row>
    <row r="30" spans="2:19" ht="13.5">
      <c r="B30" s="53"/>
      <c r="C30" s="131" t="s">
        <v>35</v>
      </c>
      <c r="D30" s="131"/>
      <c r="E30" s="76" t="s">
        <v>54</v>
      </c>
      <c r="F30" s="77" t="s">
        <v>34</v>
      </c>
      <c r="G30" s="115">
        <f>10^($I$35-$I$36/($I$37+$G$19))</f>
        <v>11.152469184836363</v>
      </c>
      <c r="I30" s="127" t="s">
        <v>100</v>
      </c>
      <c r="J30" s="168" t="s">
        <v>93</v>
      </c>
      <c r="K30" s="168"/>
      <c r="L30" s="168"/>
      <c r="M30" s="168"/>
      <c r="O30" s="13">
        <v>80</v>
      </c>
      <c r="P30" s="90">
        <f t="shared" si="0"/>
        <v>47.371723784470696</v>
      </c>
      <c r="Q30" s="28">
        <f t="shared" si="2"/>
        <v>0.5452267523477593</v>
      </c>
      <c r="R30" s="90">
        <f>P30*I18*0.01</f>
        <v>37.9617001470231</v>
      </c>
      <c r="S30" s="29">
        <f t="shared" si="1"/>
        <v>0.37200926814752366</v>
      </c>
    </row>
    <row r="31" spans="2:19" ht="15">
      <c r="B31" s="53"/>
      <c r="C31" s="130" t="s">
        <v>56</v>
      </c>
      <c r="D31" s="131"/>
      <c r="E31" s="104" t="s">
        <v>58</v>
      </c>
      <c r="F31" s="105" t="s">
        <v>29</v>
      </c>
      <c r="G31" s="116">
        <f>(18/29)*G30/(101.3-G30)</f>
        <v>0.07678770777260903</v>
      </c>
      <c r="I31" s="127" t="s">
        <v>101</v>
      </c>
      <c r="J31" s="168" t="s">
        <v>104</v>
      </c>
      <c r="K31" s="168"/>
      <c r="L31" s="168"/>
      <c r="M31" s="168"/>
      <c r="O31" s="100">
        <v>84</v>
      </c>
      <c r="P31" s="27">
        <f t="shared" si="0"/>
        <v>55.5839405000478</v>
      </c>
      <c r="Q31" s="87">
        <f t="shared" si="2"/>
        <v>0.7546664616213196</v>
      </c>
      <c r="R31" s="27">
        <f>P31*I18*0.01</f>
        <v>44.54262403143759</v>
      </c>
      <c r="S31" s="88">
        <f t="shared" si="1"/>
        <v>0.48711106668957127</v>
      </c>
    </row>
    <row r="32" spans="2:19" ht="15">
      <c r="B32" s="53"/>
      <c r="C32" s="130" t="s">
        <v>64</v>
      </c>
      <c r="D32" s="130"/>
      <c r="E32" s="110" t="s">
        <v>63</v>
      </c>
      <c r="F32" s="112" t="s">
        <v>59</v>
      </c>
      <c r="G32" s="117">
        <f>2500-2.44*G19</f>
        <v>2382.88</v>
      </c>
      <c r="I32" s="127" t="s">
        <v>102</v>
      </c>
      <c r="J32" s="168" t="s">
        <v>94</v>
      </c>
      <c r="K32" s="168"/>
      <c r="L32" s="168"/>
      <c r="M32" s="168"/>
      <c r="O32" s="100">
        <v>88</v>
      </c>
      <c r="P32" s="27">
        <f t="shared" si="0"/>
        <v>64.9555526478077</v>
      </c>
      <c r="Q32" s="87">
        <f t="shared" si="2"/>
        <v>1.1093094684811435</v>
      </c>
      <c r="R32" s="27">
        <f>P32*I18*0.01</f>
        <v>52.052638483647286</v>
      </c>
      <c r="S32" s="88">
        <f t="shared" si="1"/>
        <v>0.6560459938650971</v>
      </c>
    </row>
    <row r="33" spans="2:19" ht="15">
      <c r="B33" s="51"/>
      <c r="O33" s="100">
        <v>92</v>
      </c>
      <c r="P33" s="27">
        <f t="shared" si="0"/>
        <v>75.61124027390146</v>
      </c>
      <c r="Q33" s="87">
        <f t="shared" si="2"/>
        <v>1.826912437702731</v>
      </c>
      <c r="R33" s="27">
        <f>P33*I18*0.01</f>
        <v>60.591656830594594</v>
      </c>
      <c r="S33" s="88">
        <f t="shared" si="1"/>
        <v>0.9238552015738132</v>
      </c>
    </row>
    <row r="34" spans="2:19" ht="15">
      <c r="B34" s="53"/>
      <c r="D34" s="155" t="s">
        <v>38</v>
      </c>
      <c r="E34" s="156"/>
      <c r="F34" s="156"/>
      <c r="G34" s="157" t="s">
        <v>39</v>
      </c>
      <c r="H34" s="157"/>
      <c r="I34" s="157"/>
      <c r="J34" s="157"/>
      <c r="K34" s="78"/>
      <c r="O34" s="100">
        <v>96</v>
      </c>
      <c r="P34" s="27">
        <f t="shared" si="0"/>
        <v>87.68445543349176</v>
      </c>
      <c r="Q34" s="87">
        <f t="shared" si="2"/>
        <v>3.9972572629133096</v>
      </c>
      <c r="R34" s="27">
        <f>P34*I18*0.01</f>
        <v>70.26662191702674</v>
      </c>
      <c r="S34" s="88">
        <f t="shared" si="1"/>
        <v>1.4053824630757419</v>
      </c>
    </row>
    <row r="35" spans="2:19" ht="15">
      <c r="B35" s="53"/>
      <c r="C35" s="54"/>
      <c r="D35" s="79"/>
      <c r="E35" s="39"/>
      <c r="F35" s="39"/>
      <c r="G35" s="39"/>
      <c r="H35" s="80" t="s">
        <v>40</v>
      </c>
      <c r="I35" s="81">
        <v>7.07406</v>
      </c>
      <c r="J35" s="39"/>
      <c r="K35" s="102"/>
      <c r="L35" s="1"/>
      <c r="M35" s="16"/>
      <c r="O35" s="38">
        <v>100</v>
      </c>
      <c r="P35" s="89">
        <f t="shared" si="0"/>
        <v>101.31761944363579</v>
      </c>
      <c r="Q35" s="30" t="s">
        <v>12</v>
      </c>
      <c r="R35" s="89">
        <f>P35*I18*0.01</f>
        <v>81.19166417563108</v>
      </c>
      <c r="S35" s="31" t="s">
        <v>12</v>
      </c>
    </row>
    <row r="36" spans="2:13" ht="15">
      <c r="B36" s="53"/>
      <c r="C36" s="54"/>
      <c r="D36" s="79"/>
      <c r="E36" s="39"/>
      <c r="F36" s="39"/>
      <c r="G36" s="39"/>
      <c r="H36" s="80" t="s">
        <v>42</v>
      </c>
      <c r="I36" s="81">
        <v>1657.46</v>
      </c>
      <c r="J36" s="138" t="s">
        <v>41</v>
      </c>
      <c r="K36" s="139"/>
      <c r="L36" s="1"/>
      <c r="M36" s="16"/>
    </row>
    <row r="37" spans="2:13" ht="15">
      <c r="B37" s="53"/>
      <c r="C37" s="54"/>
      <c r="D37" s="106"/>
      <c r="E37" s="82"/>
      <c r="F37" s="82"/>
      <c r="G37" s="82"/>
      <c r="H37" s="83" t="s">
        <v>43</v>
      </c>
      <c r="I37" s="84">
        <v>227.02</v>
      </c>
      <c r="J37" s="140" t="s">
        <v>45</v>
      </c>
      <c r="K37" s="141"/>
      <c r="L37" s="1"/>
      <c r="M37" s="16"/>
    </row>
    <row r="38" spans="2:11" ht="14.25">
      <c r="B38" s="51"/>
      <c r="C38" s="52"/>
      <c r="D38" s="149" t="s">
        <v>44</v>
      </c>
      <c r="E38" s="150"/>
      <c r="F38" s="150"/>
      <c r="G38" s="150"/>
      <c r="H38" s="150"/>
      <c r="I38" s="150"/>
      <c r="J38" s="150"/>
      <c r="K38" s="151"/>
    </row>
    <row r="39" spans="2:3" ht="15">
      <c r="B39" s="53"/>
      <c r="C39" s="54"/>
    </row>
    <row r="40" spans="2:3" ht="15">
      <c r="B40" s="53"/>
      <c r="C40" s="54"/>
    </row>
    <row r="41" spans="2:17" ht="15">
      <c r="B41" s="53"/>
      <c r="C41" s="54"/>
      <c r="L41" s="15"/>
      <c r="M41" s="15"/>
      <c r="N41" s="15"/>
      <c r="O41" s="15"/>
      <c r="P41" s="15"/>
      <c r="Q41" s="15"/>
    </row>
    <row r="42" spans="2:3" ht="15">
      <c r="B42" s="53"/>
      <c r="C42" s="54"/>
    </row>
    <row r="43" spans="2:13" ht="14.25">
      <c r="B43" s="51"/>
      <c r="C43" s="52"/>
      <c r="L43" s="86"/>
      <c r="M43" s="86"/>
    </row>
    <row r="44" spans="2:13" ht="15">
      <c r="B44" s="53"/>
      <c r="C44" s="54"/>
      <c r="D44" s="55"/>
      <c r="E44" s="56"/>
      <c r="F44" s="57"/>
      <c r="L44" s="36"/>
      <c r="M44" s="36"/>
    </row>
    <row r="45" spans="2:6" ht="15">
      <c r="B45" s="53"/>
      <c r="C45" s="54"/>
      <c r="D45" s="55"/>
      <c r="E45" s="56"/>
      <c r="F45" s="57"/>
    </row>
    <row r="46" spans="2:11" ht="15">
      <c r="B46" s="53"/>
      <c r="C46" s="54"/>
      <c r="D46" s="55"/>
      <c r="E46" s="56"/>
      <c r="F46" s="57"/>
      <c r="G46" s="17"/>
      <c r="H46" s="17"/>
      <c r="I46" s="17"/>
      <c r="J46" s="17"/>
      <c r="K46" s="17"/>
    </row>
    <row r="47" spans="2:11" ht="15">
      <c r="B47" s="53"/>
      <c r="C47" s="54"/>
      <c r="D47" s="55"/>
      <c r="E47" s="56"/>
      <c r="F47" s="57"/>
      <c r="G47" s="17"/>
      <c r="H47" s="17"/>
      <c r="I47" s="17"/>
      <c r="J47" s="17"/>
      <c r="K47" s="17"/>
    </row>
    <row r="48" spans="2:11" ht="14.25">
      <c r="B48" s="51"/>
      <c r="C48" s="52"/>
      <c r="D48" s="58"/>
      <c r="E48" s="59"/>
      <c r="F48" s="60"/>
      <c r="G48" s="17"/>
      <c r="H48" s="17"/>
      <c r="I48" s="17"/>
      <c r="J48" s="17"/>
      <c r="K48" s="17"/>
    </row>
    <row r="49" spans="2:5" ht="13.5">
      <c r="B49" s="2"/>
      <c r="C49" s="4"/>
      <c r="D49" s="39"/>
      <c r="E49" s="17"/>
    </row>
    <row r="50" spans="2:5" ht="13.5">
      <c r="B50" s="2"/>
      <c r="C50" s="4"/>
      <c r="D50" s="154"/>
      <c r="E50" s="154"/>
    </row>
    <row r="51" spans="2:3" ht="13.5">
      <c r="B51" s="2"/>
      <c r="C51" s="4"/>
    </row>
    <row r="52" spans="2:3" ht="13.5">
      <c r="B52" s="2"/>
      <c r="C52" s="4"/>
    </row>
    <row r="53" spans="2:3" ht="13.5">
      <c r="B53" s="3"/>
      <c r="C53" s="5"/>
    </row>
    <row r="57" spans="8:13" ht="13.5">
      <c r="H57" s="62"/>
      <c r="I57" s="62"/>
      <c r="J57" s="62"/>
      <c r="K57" s="62"/>
      <c r="L57" s="62"/>
      <c r="M57" s="62"/>
    </row>
    <row r="85" spans="8:13" ht="13.5">
      <c r="H85" s="153" t="s">
        <v>18</v>
      </c>
      <c r="I85" s="153"/>
      <c r="J85" s="153"/>
      <c r="K85" s="153"/>
      <c r="L85" s="153"/>
      <c r="M85" s="153"/>
    </row>
  </sheetData>
  <sheetProtection/>
  <mergeCells count="43">
    <mergeCell ref="C17:D17"/>
    <mergeCell ref="D2:F2"/>
    <mergeCell ref="O3:Q3"/>
    <mergeCell ref="C4:F4"/>
    <mergeCell ref="Q4:S4"/>
    <mergeCell ref="R5:S5"/>
    <mergeCell ref="C6:I6"/>
    <mergeCell ref="R6:S6"/>
    <mergeCell ref="L18:M18"/>
    <mergeCell ref="C19:D19"/>
    <mergeCell ref="C21:G21"/>
    <mergeCell ref="K21:L21"/>
    <mergeCell ref="C23:E23"/>
    <mergeCell ref="C8:D8"/>
    <mergeCell ref="D10:L10"/>
    <mergeCell ref="C13:D13"/>
    <mergeCell ref="C14:K14"/>
    <mergeCell ref="L14:M14"/>
    <mergeCell ref="C29:E29"/>
    <mergeCell ref="C30:D30"/>
    <mergeCell ref="C31:D31"/>
    <mergeCell ref="J30:M30"/>
    <mergeCell ref="C24:D24"/>
    <mergeCell ref="C25:D25"/>
    <mergeCell ref="C26:D26"/>
    <mergeCell ref="C27:D27"/>
    <mergeCell ref="C32:D32"/>
    <mergeCell ref="D34:F34"/>
    <mergeCell ref="G34:J34"/>
    <mergeCell ref="J36:K36"/>
    <mergeCell ref="J37:K37"/>
    <mergeCell ref="J31:M31"/>
    <mergeCell ref="J32:M32"/>
    <mergeCell ref="D38:K38"/>
    <mergeCell ref="D50:E50"/>
    <mergeCell ref="H85:M85"/>
    <mergeCell ref="J24:M24"/>
    <mergeCell ref="J23:M23"/>
    <mergeCell ref="J25:M25"/>
    <mergeCell ref="J26:M26"/>
    <mergeCell ref="J27:M27"/>
    <mergeCell ref="J28:M28"/>
    <mergeCell ref="J29:M2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4"/>
  <drawing r:id="rId3"/>
  <legacyDrawing r:id="rId2"/>
  <oleObjects>
    <oleObject progId="Equation.3" shapeId="3505456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Nagoya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</dc:creator>
  <cp:keywords/>
  <dc:description/>
  <cp:lastModifiedBy>masaaki</cp:lastModifiedBy>
  <cp:lastPrinted>2008-08-14T02:09:48Z</cp:lastPrinted>
  <dcterms:created xsi:type="dcterms:W3CDTF">2007-09-18T07:32:03Z</dcterms:created>
  <dcterms:modified xsi:type="dcterms:W3CDTF">2009-05-24T12:59:54Z</dcterms:modified>
  <cp:category/>
  <cp:version/>
  <cp:contentType/>
  <cp:contentStatus/>
</cp:coreProperties>
</file>