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555" windowHeight="5520" activeTab="0"/>
  </bookViews>
  <sheets>
    <sheet name="演習問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<sst xmlns="http://schemas.openxmlformats.org/spreadsheetml/2006/main" count="66" uniqueCount="56">
  <si>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温度</t>
  </si>
  <si>
    <t>飽和</t>
  </si>
  <si>
    <t>[ kPa ]</t>
  </si>
  <si>
    <t>水蒸気圧</t>
  </si>
  <si>
    <t>T</t>
  </si>
  <si>
    <t>[ ℃ ]</t>
  </si>
  <si>
    <r>
      <t>p</t>
    </r>
    <r>
      <rPr>
        <sz val="11"/>
        <rFont val="ＭＳ Ｐゴシック"/>
        <family val="3"/>
      </rPr>
      <t>s</t>
    </r>
  </si>
  <si>
    <t>Antoine式</t>
  </si>
  <si>
    <t>絶対湿度</t>
  </si>
  <si>
    <t>[ kg/kg ]</t>
  </si>
  <si>
    <r>
      <t>H</t>
    </r>
    <r>
      <rPr>
        <sz val="11"/>
        <color indexed="10"/>
        <rFont val="ＭＳ Ｐゴシック"/>
        <family val="3"/>
      </rPr>
      <t>s</t>
    </r>
  </si>
  <si>
    <t xml:space="preserve">  φ [%] =</t>
  </si>
  <si>
    <t>---</t>
  </si>
  <si>
    <t>H</t>
  </si>
  <si>
    <t>演習</t>
  </si>
  <si>
    <t>⇒⇒⇒</t>
  </si>
  <si>
    <t>注意 ：</t>
  </si>
  <si>
    <r>
      <rPr>
        <b/>
        <sz val="11"/>
        <color indexed="10"/>
        <rFont val="ＭＳ Ｐゴシック"/>
        <family val="3"/>
      </rPr>
      <t>表１　全圧 101.3 kPa</t>
    </r>
    <r>
      <rPr>
        <sz val="11"/>
        <color indexed="10"/>
        <rFont val="ＭＳ Ｐゴシック"/>
        <family val="3"/>
      </rPr>
      <t xml:space="preserve"> のとき</t>
    </r>
  </si>
  <si>
    <t>p</t>
  </si>
  <si>
    <r>
      <t>図１B</t>
    </r>
    <r>
      <rPr>
        <b/>
        <sz val="11"/>
        <color indexed="10"/>
        <rFont val="ＭＳ Ｐゴシック"/>
        <family val="3"/>
      </rPr>
      <t>　全圧 101.3 kPa</t>
    </r>
    <r>
      <rPr>
        <sz val="11"/>
        <color indexed="10"/>
        <rFont val="ＭＳ Ｐゴシック"/>
        <family val="3"/>
      </rPr>
      <t xml:space="preserve"> のとき</t>
    </r>
  </si>
  <si>
    <t>(基準 ： 乾き空気1kgあたり）</t>
  </si>
  <si>
    <t>ファイル名</t>
  </si>
  <si>
    <t>出典</t>
  </si>
  <si>
    <t>最終更新日</t>
  </si>
  <si>
    <r>
      <rPr>
        <sz val="10"/>
        <color indexed="12"/>
        <rFont val="ＭＳ Ｐゴシック"/>
        <family val="3"/>
      </rPr>
      <t>[条件入力]</t>
    </r>
    <r>
      <rPr>
        <sz val="10"/>
        <rFont val="ＭＳ Ｐゴシック"/>
        <family val="3"/>
      </rPr>
      <t>セルに</t>
    </r>
    <r>
      <rPr>
        <sz val="10"/>
        <color indexed="10"/>
        <rFont val="ＭＳ Ｐゴシック"/>
        <family val="3"/>
      </rPr>
      <t>半角</t>
    </r>
    <r>
      <rPr>
        <sz val="10"/>
        <rFont val="ＭＳ Ｐゴシック"/>
        <family val="3"/>
      </rPr>
      <t>で数値を入力する。⇒⇒⇒</t>
    </r>
    <r>
      <rPr>
        <sz val="10"/>
        <color indexed="10"/>
        <rFont val="ＭＳ Ｐゴシック"/>
        <family val="3"/>
      </rPr>
      <t xml:space="preserve"> [結果出力]</t>
    </r>
    <r>
      <rPr>
        <sz val="10"/>
        <rFont val="ＭＳ Ｐゴシック"/>
        <family val="3"/>
      </rPr>
      <t>セルに解が表示される。</t>
    </r>
  </si>
  <si>
    <t>030201_関係(相対)湿度①_WS</t>
  </si>
  <si>
    <t>『初歩から学ぶ乾燥技術』， p.28， 3-1-3 関係湿度（相対湿度）</t>
  </si>
  <si>
    <t>2009,05,06</t>
  </si>
  <si>
    <t>単位</t>
  </si>
  <si>
    <t>[条件入力]</t>
  </si>
  <si>
    <r>
      <rPr>
        <b/>
        <i/>
        <sz val="11"/>
        <color indexed="12"/>
        <rFont val="ＭＳ Ｐゴシック"/>
        <family val="3"/>
      </rPr>
      <t>T</t>
    </r>
    <r>
      <rPr>
        <b/>
        <sz val="11"/>
        <color indexed="12"/>
        <rFont val="ＭＳ Ｐゴシック"/>
        <family val="3"/>
      </rPr>
      <t xml:space="preserve"> </t>
    </r>
  </si>
  <si>
    <t>[℃]</t>
  </si>
  <si>
    <r>
      <rPr>
        <b/>
        <i/>
        <sz val="11"/>
        <color indexed="12"/>
        <rFont val="ＭＳ Ｐゴシック"/>
        <family val="3"/>
      </rPr>
      <t>H</t>
    </r>
    <r>
      <rPr>
        <b/>
        <sz val="11"/>
        <color indexed="12"/>
        <rFont val="ＭＳ Ｐゴシック"/>
        <family val="3"/>
      </rPr>
      <t xml:space="preserve"> </t>
    </r>
  </si>
  <si>
    <t>[kg/kg]</t>
  </si>
  <si>
    <t>絶対湿度</t>
  </si>
  <si>
    <t>[結果出力]</t>
  </si>
  <si>
    <r>
      <rPr>
        <b/>
        <sz val="11"/>
        <color indexed="10"/>
        <rFont val="Times New Roman"/>
        <family val="1"/>
      </rPr>
      <t>φ</t>
    </r>
    <r>
      <rPr>
        <b/>
        <sz val="11"/>
        <color indexed="10"/>
        <rFont val="ＭＳ Ｐゴシック"/>
        <family val="3"/>
      </rPr>
      <t xml:space="preserve"> </t>
    </r>
  </si>
  <si>
    <t>[％]</t>
  </si>
  <si>
    <t>関係(相対)湿度</t>
  </si>
  <si>
    <r>
      <t xml:space="preserve"> </t>
    </r>
    <r>
      <rPr>
        <sz val="11"/>
        <color indexed="12"/>
        <rFont val="ＭＳ Ｐゴシック"/>
        <family val="3"/>
      </rPr>
      <t>温度</t>
    </r>
    <r>
      <rPr>
        <i/>
        <sz val="11"/>
        <color indexed="12"/>
        <rFont val="ＭＳ Ｐゴシック"/>
        <family val="3"/>
      </rPr>
      <t>T</t>
    </r>
    <r>
      <rPr>
        <sz val="11"/>
        <color indexed="12"/>
        <rFont val="ＭＳ Ｐゴシック"/>
        <family val="3"/>
      </rPr>
      <t xml:space="preserve"> [℃]，絶対湿度</t>
    </r>
    <r>
      <rPr>
        <i/>
        <sz val="11"/>
        <color indexed="12"/>
        <rFont val="ＭＳ Ｐゴシック"/>
        <family val="3"/>
      </rPr>
      <t xml:space="preserve"> H</t>
    </r>
    <r>
      <rPr>
        <sz val="11"/>
        <color indexed="12"/>
        <rFont val="ＭＳ Ｐゴシック"/>
        <family val="3"/>
      </rPr>
      <t xml:space="preserve"> [kg/kg] </t>
    </r>
    <r>
      <rPr>
        <sz val="11"/>
        <rFont val="ＭＳ Ｐゴシック"/>
        <family val="3"/>
      </rPr>
      <t xml:space="preserve">における </t>
    </r>
    <r>
      <rPr>
        <sz val="11"/>
        <color indexed="10"/>
        <rFont val="ＭＳ Ｐゴシック"/>
        <family val="3"/>
      </rPr>
      <t>関係(相対)湿度</t>
    </r>
    <r>
      <rPr>
        <sz val="11"/>
        <color indexed="10"/>
        <rFont val="Times New Roman"/>
        <family val="1"/>
      </rPr>
      <t>φ</t>
    </r>
    <r>
      <rPr>
        <sz val="11"/>
        <color indexed="10"/>
        <rFont val="ＭＳ Ｐゴシック"/>
        <family val="3"/>
      </rPr>
      <t xml:space="preserve"> [％] </t>
    </r>
    <r>
      <rPr>
        <sz val="11"/>
        <rFont val="ＭＳ Ｐゴシック"/>
        <family val="3"/>
      </rPr>
      <t>を求める。</t>
    </r>
  </si>
  <si>
    <t xml:space="preserve">p </t>
  </si>
  <si>
    <t>[kPa]</t>
  </si>
  <si>
    <t>飽和蒸気圧</t>
  </si>
  <si>
    <t>蒸気圧</t>
  </si>
  <si>
    <r>
      <t>p</t>
    </r>
    <r>
      <rPr>
        <sz val="11"/>
        <rFont val="ＭＳ Ｐゴシック"/>
        <family val="3"/>
      </rPr>
      <t>s</t>
    </r>
    <r>
      <rPr>
        <b/>
        <i/>
        <sz val="11"/>
        <rFont val="ＭＳ Ｐゴシック"/>
        <family val="3"/>
      </rPr>
      <t xml:space="preserve"> </t>
    </r>
  </si>
  <si>
    <r>
      <rPr>
        <sz val="11"/>
        <rFont val="Times New Roman"/>
        <family val="1"/>
      </rPr>
      <t>Antoine (</t>
    </r>
    <r>
      <rPr>
        <sz val="11"/>
        <rFont val="ＭＳ 明朝"/>
        <family val="1"/>
      </rPr>
      <t>ｱﾝﾄﾜﾝ</t>
    </r>
    <r>
      <rPr>
        <sz val="11"/>
        <rFont val="Times New Roman"/>
        <family val="1"/>
      </rPr>
      <t xml:space="preserve">) </t>
    </r>
    <r>
      <rPr>
        <sz val="11"/>
        <rFont val="ＭＳ 明朝"/>
        <family val="1"/>
      </rPr>
      <t>式</t>
    </r>
  </si>
  <si>
    <r>
      <t>（温度</t>
    </r>
    <r>
      <rPr>
        <b/>
        <i/>
        <sz val="10"/>
        <rFont val="ＭＳ Ｐゴシック"/>
        <family val="3"/>
      </rPr>
      <t>T</t>
    </r>
    <r>
      <rPr>
        <sz val="10"/>
        <rFont val="ＭＳ Ｐゴシック"/>
        <family val="3"/>
      </rPr>
      <t xml:space="preserve"> [℃]，飽和蒸気圧 </t>
    </r>
    <r>
      <rPr>
        <b/>
        <i/>
        <sz val="10"/>
        <rFont val="ＭＳ Ｐゴシック"/>
        <family val="3"/>
      </rPr>
      <t>p</t>
    </r>
    <r>
      <rPr>
        <sz val="10"/>
        <rFont val="ＭＳ Ｐゴシック"/>
        <family val="3"/>
      </rPr>
      <t>s [kPa]）</t>
    </r>
  </si>
  <si>
    <r>
      <rPr>
        <b/>
        <i/>
        <sz val="11"/>
        <rFont val="Times New Roman"/>
        <family val="1"/>
      </rPr>
      <t>A</t>
    </r>
    <r>
      <rPr>
        <b/>
        <sz val="11"/>
        <rFont val="Times New Roman"/>
        <family val="1"/>
      </rPr>
      <t xml:space="preserve"> =</t>
    </r>
  </si>
  <si>
    <t>(適用温度範囲</t>
  </si>
  <si>
    <r>
      <rPr>
        <b/>
        <i/>
        <sz val="11"/>
        <rFont val="Times New Roman"/>
        <family val="1"/>
      </rPr>
      <t>B</t>
    </r>
    <r>
      <rPr>
        <b/>
        <sz val="11"/>
        <rFont val="Times New Roman"/>
        <family val="1"/>
      </rPr>
      <t xml:space="preserve"> =</t>
    </r>
  </si>
  <si>
    <r>
      <rPr>
        <b/>
        <i/>
        <sz val="11"/>
        <rFont val="Times New Roman"/>
        <family val="1"/>
      </rPr>
      <t>C</t>
    </r>
    <r>
      <rPr>
        <b/>
        <sz val="11"/>
        <rFont val="Times New Roman"/>
        <family val="1"/>
      </rPr>
      <t xml:space="preserve"> =</t>
    </r>
  </si>
  <si>
    <t>出典 ： 化学工学便覧(改訂五版），式（1･32），p.18 (1988)</t>
  </si>
  <si>
    <r>
      <t>10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 xml:space="preserve">168 </t>
    </r>
    <r>
      <rPr>
        <sz val="10"/>
        <rFont val="ＭＳ 明朝"/>
        <family val="1"/>
      </rPr>
      <t>℃</t>
    </r>
    <r>
      <rPr>
        <sz val="10"/>
        <rFont val="Times New Roman"/>
        <family val="1"/>
      </rPr>
      <t xml:space="preserve"> )</t>
    </r>
  </si>
  <si>
    <r>
      <rPr>
        <sz val="11"/>
        <rFont val="ＭＳ Ｐゴシック"/>
        <family val="3"/>
      </rPr>
      <t>図１</t>
    </r>
    <r>
      <rPr>
        <sz val="11"/>
        <color indexed="10"/>
        <rFont val="ＭＳ Ｐゴシック"/>
        <family val="3"/>
      </rPr>
      <t>●</t>
    </r>
    <r>
      <rPr>
        <sz val="11"/>
        <color indexed="12"/>
        <rFont val="ＭＳ Ｐゴシック"/>
        <family val="3"/>
      </rPr>
      <t xml:space="preserve"> </t>
    </r>
    <r>
      <rPr>
        <sz val="11"/>
        <rFont val="ＭＳ Ｐゴシック"/>
        <family val="3"/>
      </rPr>
      <t>印</t>
    </r>
  </si>
  <si>
    <t>関係湿度（相対湿度）</t>
  </si>
  <si>
    <r>
      <t xml:space="preserve">◆ </t>
    </r>
    <r>
      <rPr>
        <sz val="10"/>
        <color indexed="12"/>
        <rFont val="ＭＳ Ｐゴシック"/>
        <family val="3"/>
      </rPr>
      <t>[条件入力]</t>
    </r>
    <r>
      <rPr>
        <sz val="10"/>
        <rFont val="ＭＳ Ｐゴシック"/>
        <family val="3"/>
      </rPr>
      <t>から</t>
    </r>
    <r>
      <rPr>
        <sz val="10"/>
        <color indexed="10"/>
        <rFont val="ＭＳ Ｐゴシック"/>
        <family val="3"/>
      </rPr>
      <t>[結果出力]</t>
    </r>
    <r>
      <rPr>
        <sz val="10"/>
        <rFont val="ＭＳ Ｐゴシック"/>
        <family val="3"/>
      </rPr>
      <t>に至る途中の計算 ◆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</si>
</sst>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  <numFmt numFmtId="179" formatCode="0_);[Red]\(0\)"/>
    <numFmt numFmtId="180" formatCode="0.00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  <numFmt numFmtId="186" formatCode="0.0_ "/>
    <numFmt numFmtId="187" formatCode="0.0000_ "/>
    <numFmt numFmtId="188" formatCode="&quot;¥&quot;#,##0.000;&quot;¥&quot;\-#,##0.000"/>
    <numFmt numFmtId="189" formatCode="#,##0.000_ "/>
  </numFmts>
  <fonts count="10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i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name val="ＭＳ 明朝"/>
      <family val="1"/>
    </font>
    <font>
      <b/>
      <sz val="10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1"/>
      <name val="Times New Roman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10"/>
      <color indexed="12"/>
      <name val="ＭＳ Ｐゴシック"/>
      <family val="3"/>
    </font>
    <font>
      <i/>
      <sz val="11"/>
      <color indexed="12"/>
      <name val="ＭＳ Ｐゴシック"/>
      <family val="3"/>
    </font>
    <font>
      <sz val="11"/>
      <color indexed="10"/>
      <name val="Times New Roman"/>
      <family val="1"/>
    </font>
    <font>
      <b/>
      <i/>
      <sz val="10"/>
      <name val="ＭＳ Ｐゴシック"/>
      <family val="3"/>
    </font>
    <font>
      <b/>
      <i/>
      <sz val="11"/>
      <name val="Times New Roman"/>
      <family val="1"/>
    </font>
    <font>
      <sz val="10"/>
      <name val="ＭＳ 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10"/>
      <name val="ＭＳ Ｐゴシック"/>
      <family val="3"/>
    </font>
    <font>
      <b/>
      <sz val="11"/>
      <color indexed="56"/>
      <name val="Times New Roman"/>
      <family val="1"/>
    </font>
    <font>
      <b/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0.5"/>
      <color indexed="12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i/>
      <sz val="11"/>
      <color indexed="10"/>
      <name val="Times New Roman"/>
      <family val="1"/>
    </font>
    <font>
      <b/>
      <sz val="10.5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1"/>
      <color rgb="FF0000FF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rgb="FF0000FF"/>
      <name val="ＭＳ Ｐゴシック"/>
      <family val="3"/>
    </font>
    <font>
      <b/>
      <i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1"/>
      <color rgb="FF0000FF"/>
      <name val="Calibri"/>
      <family val="3"/>
    </font>
    <font>
      <b/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rgb="FF0000FF"/>
      <name val="ＭＳ Ｐゴシック"/>
      <family val="3"/>
    </font>
    <font>
      <sz val="11"/>
      <color rgb="FF0000FF"/>
      <name val="Calibri"/>
      <family val="3"/>
    </font>
    <font>
      <b/>
      <sz val="11"/>
      <color rgb="FFFF0000"/>
      <name val="ＭＳ Ｐゴシック"/>
      <family val="3"/>
    </font>
    <font>
      <sz val="9"/>
      <color rgb="FF0000FF"/>
      <name val="ＭＳ Ｐゴシック"/>
      <family val="3"/>
    </font>
    <font>
      <sz val="9"/>
      <color rgb="FFFF0000"/>
      <name val="ＭＳ Ｐゴシック"/>
      <family val="3"/>
    </font>
    <font>
      <sz val="11"/>
      <name val="Calibri"/>
      <family val="3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  <font>
      <b/>
      <sz val="11"/>
      <name val="Calibri"/>
      <family val="3"/>
    </font>
    <font>
      <sz val="10"/>
      <color rgb="FF0000FF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10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179" fontId="8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185" fontId="15" fillId="0" borderId="14" xfId="0" applyNumberFormat="1" applyFont="1" applyBorder="1" applyAlignment="1">
      <alignment vertical="center"/>
    </xf>
    <xf numFmtId="180" fontId="85" fillId="0" borderId="14" xfId="0" applyNumberFormat="1" applyFont="1" applyBorder="1" applyAlignment="1">
      <alignment horizontal="right" vertical="center"/>
    </xf>
    <xf numFmtId="180" fontId="86" fillId="0" borderId="14" xfId="0" applyNumberFormat="1" applyFont="1" applyBorder="1" applyAlignment="1">
      <alignment horizontal="right" vertical="center"/>
    </xf>
    <xf numFmtId="0" fontId="87" fillId="0" borderId="15" xfId="0" applyNumberFormat="1" applyFont="1" applyBorder="1" applyAlignment="1" quotePrefix="1">
      <alignment horizontal="center" vertical="center"/>
    </xf>
    <xf numFmtId="0" fontId="88" fillId="0" borderId="15" xfId="0" applyNumberFormat="1" applyFont="1" applyBorder="1" applyAlignment="1" quotePrefix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9" fontId="82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179" fontId="82" fillId="0" borderId="0" xfId="0" applyNumberFormat="1" applyFont="1" applyFill="1" applyBorder="1" applyAlignment="1">
      <alignment vertical="center"/>
    </xf>
    <xf numFmtId="185" fontId="18" fillId="0" borderId="0" xfId="0" applyNumberFormat="1" applyFont="1" applyFill="1" applyBorder="1" applyAlignment="1">
      <alignment vertical="center"/>
    </xf>
    <xf numFmtId="180" fontId="85" fillId="0" borderId="0" xfId="0" applyNumberFormat="1" applyFont="1" applyFill="1" applyBorder="1" applyAlignment="1">
      <alignment horizontal="right" vertical="center"/>
    </xf>
    <xf numFmtId="187" fontId="18" fillId="0" borderId="0" xfId="0" applyNumberFormat="1" applyFont="1" applyFill="1" applyBorder="1" applyAlignment="1">
      <alignment vertical="center"/>
    </xf>
    <xf numFmtId="180" fontId="86" fillId="0" borderId="0" xfId="0" applyNumberFormat="1" applyFont="1" applyFill="1" applyBorder="1" applyAlignment="1">
      <alignment horizontal="right" vertical="center"/>
    </xf>
    <xf numFmtId="179" fontId="81" fillId="0" borderId="0" xfId="0" applyNumberFormat="1" applyFont="1" applyFill="1" applyBorder="1" applyAlignment="1">
      <alignment vertical="center"/>
    </xf>
    <xf numFmtId="185" fontId="15" fillId="0" borderId="0" xfId="0" applyNumberFormat="1" applyFont="1" applyFill="1" applyBorder="1" applyAlignment="1">
      <alignment vertical="center"/>
    </xf>
    <xf numFmtId="180" fontId="71" fillId="0" borderId="0" xfId="0" applyNumberFormat="1" applyFont="1" applyFill="1" applyBorder="1" applyAlignment="1">
      <alignment horizontal="right" vertical="center"/>
    </xf>
    <xf numFmtId="187" fontId="15" fillId="0" borderId="0" xfId="0" applyNumberFormat="1" applyFont="1" applyFill="1" applyBorder="1" applyAlignment="1">
      <alignment vertical="center"/>
    </xf>
    <xf numFmtId="180" fontId="90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 quotePrefix="1">
      <alignment horizontal="center" vertical="center"/>
    </xf>
    <xf numFmtId="0" fontId="18" fillId="0" borderId="0" xfId="0" applyNumberFormat="1" applyFont="1" applyFill="1" applyBorder="1" applyAlignment="1" quotePrefix="1">
      <alignment horizontal="center" vertical="center"/>
    </xf>
    <xf numFmtId="0" fontId="88" fillId="0" borderId="0" xfId="0" applyNumberFormat="1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91" fillId="0" borderId="0" xfId="0" applyFont="1" applyAlignment="1">
      <alignment vertical="center"/>
    </xf>
    <xf numFmtId="186" fontId="5" fillId="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0" fontId="94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185" fontId="15" fillId="0" borderId="17" xfId="0" applyNumberFormat="1" applyFont="1" applyFill="1" applyBorder="1" applyAlignment="1">
      <alignment vertical="center"/>
    </xf>
    <xf numFmtId="189" fontId="0" fillId="0" borderId="0" xfId="0" applyNumberFormat="1" applyAlignment="1">
      <alignment horizontal="center" vertical="center"/>
    </xf>
    <xf numFmtId="0" fontId="16" fillId="0" borderId="0" xfId="0" applyFont="1" applyAlignment="1">
      <alignment vertical="center"/>
    </xf>
    <xf numFmtId="180" fontId="95" fillId="0" borderId="14" xfId="0" applyNumberFormat="1" applyFont="1" applyBorder="1" applyAlignment="1">
      <alignment horizontal="right" vertical="center"/>
    </xf>
    <xf numFmtId="180" fontId="96" fillId="0" borderId="14" xfId="0" applyNumberFormat="1" applyFont="1" applyBorder="1" applyAlignment="1">
      <alignment horizontal="right" vertical="center"/>
    </xf>
    <xf numFmtId="185" fontId="97" fillId="0" borderId="15" xfId="0" applyNumberFormat="1" applyFont="1" applyBorder="1" applyAlignment="1">
      <alignment vertical="center"/>
    </xf>
    <xf numFmtId="185" fontId="97" fillId="0" borderId="14" xfId="0" applyNumberFormat="1" applyFont="1" applyBorder="1" applyAlignment="1">
      <alignment vertical="center"/>
    </xf>
    <xf numFmtId="0" fontId="98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99" fillId="0" borderId="14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9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85" fontId="97" fillId="0" borderId="16" xfId="0" applyNumberFormat="1" applyFont="1" applyBorder="1" applyAlignment="1">
      <alignment vertical="center"/>
    </xf>
    <xf numFmtId="179" fontId="9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4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0" fontId="81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2" fillId="0" borderId="2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86" fontId="100" fillId="33" borderId="11" xfId="0" applyNumberFormat="1" applyFont="1" applyFill="1" applyBorder="1" applyAlignment="1">
      <alignment horizontal="center" vertical="center"/>
    </xf>
    <xf numFmtId="186" fontId="100" fillId="33" borderId="2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7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　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関係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相対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湿度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</a:t>
            </a:r>
            <a:r>
              <a:rPr lang="en-US" cap="none" sz="105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温度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の関係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（全圧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101.3 kPa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，乾き空気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あたり）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－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赤線 －　飽和絶対湿度 </a:t>
            </a:r>
            <a:r>
              <a:rPr lang="en-US" cap="none" sz="1000" b="0" i="1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s</a:t>
            </a:r>
          </a:p>
        </c:rich>
      </c:tx>
      <c:layout>
        <c:manualLayout>
          <c:xMode val="factor"/>
          <c:yMode val="factor"/>
          <c:x val="0.02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8875"/>
          <c:w val="0.891"/>
          <c:h val="0.847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'演習問題'!$O$10:$O$34</c:f>
              <c:numCache/>
            </c:numRef>
          </c:xVal>
          <c:yVal>
            <c:numRef>
              <c:f>'演習問題'!$Q$10:$Q$34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'演習問題'!$O$10:$O$34</c:f>
              <c:numCache/>
            </c:numRef>
          </c:xVal>
          <c:yVal>
            <c:numRef>
              <c:f>'演習問題'!$S$10:$S$34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'演習問題'!$G$17</c:f>
              <c:numCache/>
            </c:numRef>
          </c:xVal>
          <c:yVal>
            <c:numRef>
              <c:f>'演習問題'!$G$19</c:f>
              <c:numCache/>
            </c:numRef>
          </c:yVal>
          <c:smooth val="1"/>
        </c:ser>
        <c:axId val="16030289"/>
        <c:axId val="10054874"/>
      </c:scatterChart>
      <c:valAx>
        <c:axId val="1603028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　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 [ ℃ 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54874"/>
        <c:crosses val="autoZero"/>
        <c:crossBetween val="midCat"/>
        <c:dispUnits/>
        <c:majorUnit val="20"/>
        <c:minorUnit val="5"/>
      </c:valAx>
      <c:valAx>
        <c:axId val="1005487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絶対湿度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kg/kg ]</a:t>
                </a:r>
              </a:p>
            </c:rich>
          </c:tx>
          <c:layout>
            <c:manualLayout>
              <c:xMode val="factor"/>
              <c:yMode val="factor"/>
              <c:x val="0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30289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（温度，関係湿度）と絶対湿度の関係</a:t>
            </a:r>
          </a:p>
        </c:rich>
      </c:tx>
      <c:layout>
        <c:manualLayout>
          <c:xMode val="factor"/>
          <c:yMode val="factor"/>
          <c:x val="0.067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096"/>
          <c:w val="0.89575"/>
          <c:h val="0.85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'演習問題'!$O$10:$O$34</c:f>
              <c:numCache/>
            </c:numRef>
          </c:xVal>
          <c:yVal>
            <c:numRef>
              <c:f>'演習問題'!$Q$10:$Q$34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'演習問題'!$O$10:$O$34</c:f>
              <c:numCache/>
            </c:numRef>
          </c:xVal>
          <c:yVal>
            <c:numRef>
              <c:f>'演習問題'!$S$10:$S$34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'演習問題'!$G$17</c:f>
              <c:numCache/>
            </c:numRef>
          </c:xVal>
          <c:yVal>
            <c:numRef>
              <c:f>'演習問題'!$G$19</c:f>
              <c:numCache/>
            </c:numRef>
          </c:yVal>
          <c:smooth val="1"/>
        </c:ser>
        <c:axId val="23385003"/>
        <c:axId val="9138436"/>
      </c:scatterChart>
      <c:valAx>
        <c:axId val="2338500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　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℃ ]</a:t>
                </a:r>
              </a:p>
            </c:rich>
          </c:tx>
          <c:layout>
            <c:manualLayout>
              <c:xMode val="factor"/>
              <c:yMode val="factor"/>
              <c:x val="0.007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8436"/>
        <c:crosses val="autoZero"/>
        <c:crossBetween val="midCat"/>
        <c:dispUnits/>
        <c:majorUnit val="20"/>
        <c:minorUnit val="5"/>
      </c:valAx>
      <c:valAx>
        <c:axId val="9138436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絶対湿度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kg/kg ]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85003"/>
        <c:crosses val="autoZero"/>
        <c:crossBetween val="midCat"/>
        <c:dispUnits/>
        <c:majorUnit val="0.1"/>
        <c:minorUnit val="0.02000000000000000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32</xdr:row>
      <xdr:rowOff>9525</xdr:rowOff>
    </xdr:from>
    <xdr:to>
      <xdr:col>8</xdr:col>
      <xdr:colOff>276225</xdr:colOff>
      <xdr:row>60</xdr:row>
      <xdr:rowOff>9525</xdr:rowOff>
    </xdr:to>
    <xdr:graphicFrame>
      <xdr:nvGraphicFramePr>
        <xdr:cNvPr id="1" name="Chart 6"/>
        <xdr:cNvGraphicFramePr/>
      </xdr:nvGraphicFramePr>
      <xdr:xfrm>
        <a:off x="752475" y="5905500"/>
        <a:ext cx="379095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83</xdr:row>
      <xdr:rowOff>104775</xdr:rowOff>
    </xdr:from>
    <xdr:to>
      <xdr:col>7</xdr:col>
      <xdr:colOff>419100</xdr:colOff>
      <xdr:row>111</xdr:row>
      <xdr:rowOff>104775</xdr:rowOff>
    </xdr:to>
    <xdr:graphicFrame>
      <xdr:nvGraphicFramePr>
        <xdr:cNvPr id="2" name="Chart 6"/>
        <xdr:cNvGraphicFramePr/>
      </xdr:nvGraphicFramePr>
      <xdr:xfrm>
        <a:off x="152400" y="15020925"/>
        <a:ext cx="3876675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89</xdr:row>
      <xdr:rowOff>114300</xdr:rowOff>
    </xdr:from>
    <xdr:to>
      <xdr:col>5</xdr:col>
      <xdr:colOff>504825</xdr:colOff>
      <xdr:row>91</xdr:row>
      <xdr:rowOff>28575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2171700" y="16059150"/>
          <a:ext cx="781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φ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=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100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5"/>
  <sheetViews>
    <sheetView tabSelected="1" zoomScale="125" zoomScaleNormal="125" zoomScalePageLayoutView="0" workbookViewId="0" topLeftCell="A7">
      <selection activeCell="L24" sqref="L24"/>
    </sheetView>
  </sheetViews>
  <sheetFormatPr defaultColWidth="9.00390625" defaultRowHeight="13.5"/>
  <cols>
    <col min="1" max="1" width="1.625" style="0" customWidth="1"/>
    <col min="2" max="2" width="8.625" style="0" customWidth="1"/>
    <col min="3" max="4" width="7.625" style="0" customWidth="1"/>
    <col min="5" max="6" width="6.625" style="0" customWidth="1"/>
    <col min="7" max="9" width="8.625" style="0" customWidth="1"/>
    <col min="10" max="11" width="6.625" style="0" customWidth="1"/>
    <col min="12" max="13" width="7.625" style="0" customWidth="1"/>
    <col min="14" max="14" width="1.625" style="0" customWidth="1"/>
    <col min="17" max="17" width="9.75390625" style="0" customWidth="1"/>
    <col min="19" max="19" width="9.75390625" style="0" customWidth="1"/>
  </cols>
  <sheetData>
    <row r="1" spans="2:23" ht="13.5">
      <c r="B1" s="70"/>
      <c r="C1" s="70"/>
      <c r="D1" s="70"/>
      <c r="E1" s="70"/>
      <c r="F1" s="70"/>
      <c r="G1" s="10"/>
      <c r="H1" s="10"/>
      <c r="I1" s="10"/>
      <c r="J1" s="10"/>
      <c r="K1" s="10"/>
      <c r="O1" s="70"/>
      <c r="P1" s="70"/>
      <c r="Q1" s="70"/>
      <c r="R1" s="70"/>
      <c r="S1" s="70"/>
      <c r="T1" s="10"/>
      <c r="U1" s="10"/>
      <c r="V1" s="10"/>
      <c r="W1" s="10"/>
    </row>
    <row r="2" spans="2:11" ht="13.5">
      <c r="B2" s="8"/>
      <c r="C2" s="6"/>
      <c r="D2" s="106" t="s">
        <v>54</v>
      </c>
      <c r="E2" s="106"/>
      <c r="F2" s="106"/>
      <c r="G2" s="8"/>
      <c r="H2" s="10"/>
      <c r="I2" s="10"/>
      <c r="J2" s="10"/>
      <c r="K2" s="10"/>
    </row>
    <row r="3" spans="3:19" ht="13.5">
      <c r="C3" s="37"/>
      <c r="D3" s="74"/>
      <c r="E3" s="74"/>
      <c r="F3" s="74"/>
      <c r="G3" s="74"/>
      <c r="H3" s="74"/>
      <c r="I3" s="74"/>
      <c r="J3" s="74"/>
      <c r="K3" s="74"/>
      <c r="O3" s="108" t="s">
        <v>17</v>
      </c>
      <c r="P3" s="108"/>
      <c r="Q3" s="108"/>
      <c r="S3" s="17"/>
    </row>
    <row r="4" spans="2:19" ht="13.5">
      <c r="B4" s="72" t="s">
        <v>21</v>
      </c>
      <c r="C4" s="112" t="s">
        <v>25</v>
      </c>
      <c r="D4" s="112"/>
      <c r="E4" s="112"/>
      <c r="F4" s="112"/>
      <c r="G4" s="20"/>
      <c r="H4" s="20"/>
      <c r="I4" s="20"/>
      <c r="J4" s="20"/>
      <c r="K4" s="20"/>
      <c r="O4" s="17"/>
      <c r="P4" s="19"/>
      <c r="Q4" s="107" t="s">
        <v>20</v>
      </c>
      <c r="R4" s="107"/>
      <c r="S4" s="107"/>
    </row>
    <row r="5" spans="11:19" ht="13.5">
      <c r="K5" s="20"/>
      <c r="O5" s="35"/>
      <c r="P5" s="103" t="s">
        <v>7</v>
      </c>
      <c r="Q5" s="97"/>
      <c r="R5" s="123" t="s">
        <v>11</v>
      </c>
      <c r="S5" s="124"/>
    </row>
    <row r="6" spans="2:19" ht="13.5">
      <c r="B6" s="73" t="s">
        <v>22</v>
      </c>
      <c r="C6" s="132" t="s">
        <v>26</v>
      </c>
      <c r="D6" s="132"/>
      <c r="E6" s="132"/>
      <c r="F6" s="132"/>
      <c r="G6" s="132"/>
      <c r="H6" s="132"/>
      <c r="I6" s="20"/>
      <c r="J6" s="20"/>
      <c r="K6" s="20"/>
      <c r="O6" s="36"/>
      <c r="P6" s="98" t="s">
        <v>1</v>
      </c>
      <c r="Q6" s="99" t="s">
        <v>1</v>
      </c>
      <c r="R6" s="134">
        <f>I18</f>
        <v>80.81312269142983</v>
      </c>
      <c r="S6" s="135"/>
    </row>
    <row r="7" spans="11:19" ht="13.5">
      <c r="K7" s="68"/>
      <c r="L7" s="68"/>
      <c r="M7" s="68"/>
      <c r="O7" s="96" t="s">
        <v>0</v>
      </c>
      <c r="P7" s="100" t="s">
        <v>3</v>
      </c>
      <c r="Q7" s="101" t="s">
        <v>8</v>
      </c>
      <c r="R7" s="100" t="s">
        <v>3</v>
      </c>
      <c r="S7" s="102" t="s">
        <v>8</v>
      </c>
    </row>
    <row r="8" spans="2:19" ht="13.5">
      <c r="B8" s="73" t="s">
        <v>23</v>
      </c>
      <c r="C8" s="133" t="s">
        <v>27</v>
      </c>
      <c r="D8" s="133"/>
      <c r="M8" s="10"/>
      <c r="O8" s="11" t="s">
        <v>4</v>
      </c>
      <c r="P8" s="23" t="s">
        <v>6</v>
      </c>
      <c r="Q8" s="25" t="s">
        <v>10</v>
      </c>
      <c r="R8" s="23" t="s">
        <v>18</v>
      </c>
      <c r="S8" s="27" t="s">
        <v>13</v>
      </c>
    </row>
    <row r="9" spans="3:19" ht="13.5">
      <c r="C9" s="9"/>
      <c r="D9" s="9"/>
      <c r="E9" s="9"/>
      <c r="F9" s="9"/>
      <c r="G9" s="9"/>
      <c r="H9" s="39"/>
      <c r="I9" s="9"/>
      <c r="J9" s="9"/>
      <c r="O9" s="12" t="s">
        <v>5</v>
      </c>
      <c r="P9" s="24" t="s">
        <v>2</v>
      </c>
      <c r="Q9" s="26" t="s">
        <v>9</v>
      </c>
      <c r="R9" s="24" t="s">
        <v>2</v>
      </c>
      <c r="S9" s="28" t="s">
        <v>9</v>
      </c>
    </row>
    <row r="10" spans="3:19" ht="13.5">
      <c r="C10" s="37" t="s">
        <v>16</v>
      </c>
      <c r="D10" s="113" t="s">
        <v>24</v>
      </c>
      <c r="E10" s="113"/>
      <c r="F10" s="113"/>
      <c r="G10" s="113"/>
      <c r="H10" s="113"/>
      <c r="I10" s="113"/>
      <c r="J10" s="113"/>
      <c r="K10" s="113"/>
      <c r="L10" s="113"/>
      <c r="O10" s="13">
        <v>0</v>
      </c>
      <c r="P10" s="104">
        <f>10^($I$27-$I$28/($I$29+O10))</f>
        <v>0.5930855620316284</v>
      </c>
      <c r="Q10" s="30">
        <f>18/29*P10/(101.3-P10)</f>
        <v>0.0036553803186165326</v>
      </c>
      <c r="R10" s="95">
        <f>P10*I18*0.01</f>
        <v>0.4792909629097761</v>
      </c>
      <c r="S10" s="31">
        <f aca="true" t="shared" si="0" ref="S10:S34">18/29*R10/(101.3-R10)</f>
        <v>0.0029506928223077787</v>
      </c>
    </row>
    <row r="11" spans="6:19" ht="15">
      <c r="F11" s="15"/>
      <c r="G11" s="15"/>
      <c r="H11" s="15"/>
      <c r="I11" s="15"/>
      <c r="O11" s="105">
        <v>4</v>
      </c>
      <c r="P11" s="29">
        <f>10^($I$27-$I$28/($I$29+O11))</f>
        <v>0.7934684378478174</v>
      </c>
      <c r="Q11" s="92">
        <f>18/29*P11/(101.3-P11)</f>
        <v>0.004900155675687607</v>
      </c>
      <c r="R11" s="29">
        <f>P11*I18*0.01</f>
        <v>0.6412266221957283</v>
      </c>
      <c r="S11" s="93">
        <f t="shared" si="0"/>
        <v>0.00395397954557034</v>
      </c>
    </row>
    <row r="12" spans="2:19" ht="15">
      <c r="B12" s="7"/>
      <c r="C12" s="21"/>
      <c r="D12" s="21"/>
      <c r="E12" s="21"/>
      <c r="F12" s="21"/>
      <c r="O12" s="105">
        <v>8</v>
      </c>
      <c r="P12" s="29">
        <f>10^($I$27-$I$28/($I$29+O12))</f>
        <v>1.0510876407545422</v>
      </c>
      <c r="Q12" s="92">
        <f aca="true" t="shared" si="1" ref="Q12:Q34">18/29*P12/(101.3-P12)</f>
        <v>0.00650779355049786</v>
      </c>
      <c r="R12" s="29">
        <f>P12*I18*0.01</f>
        <v>0.8494167447174233</v>
      </c>
      <c r="S12" s="93">
        <f t="shared" si="0"/>
        <v>0.005248592584439828</v>
      </c>
    </row>
    <row r="13" spans="15:19" ht="15.75" thickBot="1">
      <c r="O13" s="105">
        <v>12</v>
      </c>
      <c r="P13" s="29">
        <f>10^($I$27-$I$28/($I$29+O13))</f>
        <v>1.3793078405417574</v>
      </c>
      <c r="Q13" s="92">
        <f t="shared" si="1"/>
        <v>0.008568016187840546</v>
      </c>
      <c r="R13" s="29">
        <f>P13*I18*0.01</f>
        <v>1.1146617374695216</v>
      </c>
      <c r="S13" s="93">
        <f t="shared" si="0"/>
        <v>0.006905791021545093</v>
      </c>
    </row>
    <row r="14" spans="2:19" ht="15.75" thickBot="1">
      <c r="B14" s="34" t="s">
        <v>14</v>
      </c>
      <c r="C14" s="109" t="s">
        <v>39</v>
      </c>
      <c r="D14" s="109"/>
      <c r="E14" s="109"/>
      <c r="F14" s="109"/>
      <c r="G14" s="109"/>
      <c r="H14" s="109"/>
      <c r="I14" s="109"/>
      <c r="J14" s="109"/>
      <c r="K14" s="38"/>
      <c r="L14" s="111" t="s">
        <v>53</v>
      </c>
      <c r="M14" s="111"/>
      <c r="N14" s="78"/>
      <c r="O14" s="105">
        <v>16</v>
      </c>
      <c r="P14" s="29">
        <f>10^($I$27-$I$28/($I$29+O14))</f>
        <v>1.7939002613697685</v>
      </c>
      <c r="Q14" s="92">
        <f t="shared" si="1"/>
        <v>0.011189819896146924</v>
      </c>
      <c r="R14" s="29">
        <f>P14*I18*0.01</f>
        <v>1.4497068191826312</v>
      </c>
      <c r="S14" s="93">
        <f t="shared" si="0"/>
        <v>0.009011671343519219</v>
      </c>
    </row>
    <row r="15" spans="2:19" ht="15">
      <c r="B15" s="1"/>
      <c r="G15" s="1"/>
      <c r="H15" s="16"/>
      <c r="J15" s="16"/>
      <c r="K15" s="16"/>
      <c r="O15" s="13">
        <v>20</v>
      </c>
      <c r="P15" s="95">
        <f>10^($I$27-$I$28/($I$29+O15))</f>
        <v>2.313337153313239</v>
      </c>
      <c r="Q15" s="30">
        <f t="shared" si="1"/>
        <v>0.014505635392632983</v>
      </c>
      <c r="R15" s="95">
        <f>P15*I18*0.01</f>
        <v>1.8694799919734582</v>
      </c>
      <c r="S15" s="31">
        <f t="shared" si="0"/>
        <v>0.011670127959464177</v>
      </c>
    </row>
    <row r="16" spans="2:19" ht="13.5" customHeight="1" thickBot="1">
      <c r="B16" s="42"/>
      <c r="F16" s="6" t="s">
        <v>28</v>
      </c>
      <c r="G16" s="75" t="s">
        <v>29</v>
      </c>
      <c r="I16" s="77" t="s">
        <v>35</v>
      </c>
      <c r="J16" s="6" t="s">
        <v>28</v>
      </c>
      <c r="K16" s="67"/>
      <c r="O16" s="105">
        <v>24</v>
      </c>
      <c r="P16" s="29">
        <f>10^($I$27-$I$28/($I$29+O16))</f>
        <v>2.959101299354536</v>
      </c>
      <c r="Q16" s="92">
        <f t="shared" si="1"/>
        <v>0.018676701040810737</v>
      </c>
      <c r="R16" s="29">
        <f>P16*I18*0.01</f>
        <v>2.391342163611075</v>
      </c>
      <c r="S16" s="93">
        <f t="shared" si="0"/>
        <v>0.0150065866365941</v>
      </c>
    </row>
    <row r="17" spans="2:19" ht="15.75" thickBot="1">
      <c r="B17" s="43"/>
      <c r="C17" s="118" t="s">
        <v>0</v>
      </c>
      <c r="D17" s="118"/>
      <c r="E17" s="14" t="s">
        <v>30</v>
      </c>
      <c r="F17" s="76" t="s">
        <v>31</v>
      </c>
      <c r="G17" s="18">
        <v>50</v>
      </c>
      <c r="O17" s="105">
        <v>28</v>
      </c>
      <c r="P17" s="29">
        <f>10^($I$27-$I$28/($I$29+O17))</f>
        <v>3.756008914800128</v>
      </c>
      <c r="Q17" s="92">
        <f t="shared" si="1"/>
        <v>0.023900148560822308</v>
      </c>
      <c r="R17" s="29">
        <f>P17*I18*0.01</f>
        <v>3.0353480926184693</v>
      </c>
      <c r="S17" s="93">
        <f t="shared" si="0"/>
        <v>0.01917280654198376</v>
      </c>
    </row>
    <row r="18" spans="2:19" ht="15.75" thickBot="1">
      <c r="B18" s="44"/>
      <c r="C18" s="45"/>
      <c r="D18" s="66"/>
      <c r="E18" s="66"/>
      <c r="F18" s="71"/>
      <c r="G18" s="71"/>
      <c r="H18" s="1" t="s">
        <v>15</v>
      </c>
      <c r="I18" s="69">
        <f>G23/G24*100</f>
        <v>80.81312269142983</v>
      </c>
      <c r="J18" s="37" t="s">
        <v>37</v>
      </c>
      <c r="K18" s="79" t="s">
        <v>36</v>
      </c>
      <c r="L18" s="110" t="s">
        <v>38</v>
      </c>
      <c r="M18" s="110"/>
      <c r="O18" s="105">
        <v>32</v>
      </c>
      <c r="P18" s="29">
        <f>10^($I$27-$I$28/($I$29+O18))</f>
        <v>4.732544094869341</v>
      </c>
      <c r="Q18" s="92">
        <f t="shared" si="1"/>
        <v>0.03041854147238259</v>
      </c>
      <c r="R18" s="29">
        <f>P18*I18*0.01</f>
        <v>3.8245166658127774</v>
      </c>
      <c r="S18" s="93">
        <f t="shared" si="0"/>
        <v>0.02435317937707435</v>
      </c>
    </row>
    <row r="19" spans="2:19" ht="15.75" thickBot="1">
      <c r="B19" s="46"/>
      <c r="C19" s="118" t="s">
        <v>34</v>
      </c>
      <c r="D19" s="118"/>
      <c r="E19" s="14" t="s">
        <v>32</v>
      </c>
      <c r="F19" s="76" t="s">
        <v>33</v>
      </c>
      <c r="G19" s="18">
        <v>0.0677</v>
      </c>
      <c r="O19" s="105">
        <v>36</v>
      </c>
      <c r="P19" s="29">
        <f>10^($I$27-$I$28/($I$29+O19))</f>
        <v>5.921202793607125</v>
      </c>
      <c r="Q19" s="92">
        <f t="shared" si="1"/>
        <v>0.038532980366873436</v>
      </c>
      <c r="R19" s="29">
        <f>P19*I18*0.01</f>
        <v>4.7851088784060964</v>
      </c>
      <c r="S19" s="93">
        <f t="shared" si="0"/>
        <v>0.03077315370908421</v>
      </c>
    </row>
    <row r="20" spans="2:19" ht="13.5">
      <c r="B20" s="47"/>
      <c r="C20" s="48"/>
      <c r="F20" s="47"/>
      <c r="O20" s="13">
        <v>40</v>
      </c>
      <c r="P20" s="95">
        <f>10^($I$27-$I$28/($I$29+O20))</f>
        <v>7.358844175343883</v>
      </c>
      <c r="Q20" s="30">
        <f t="shared" si="1"/>
        <v>0.04862148451938574</v>
      </c>
      <c r="R20" s="95">
        <f>P20*I18*0.01</f>
        <v>5.94691177209179</v>
      </c>
      <c r="S20" s="31">
        <f t="shared" si="0"/>
        <v>0.03871071913620596</v>
      </c>
    </row>
    <row r="21" spans="2:19" ht="15">
      <c r="B21" s="49"/>
      <c r="C21" s="137" t="s">
        <v>55</v>
      </c>
      <c r="D21" s="137"/>
      <c r="E21" s="137"/>
      <c r="F21" s="137"/>
      <c r="G21" s="137"/>
      <c r="I21" s="41"/>
      <c r="O21" s="105">
        <v>44</v>
      </c>
      <c r="P21" s="29">
        <f>10^($I$27-$I$28/($I$29+O21))</f>
        <v>9.087047069879082</v>
      </c>
      <c r="Q21" s="92">
        <f t="shared" si="1"/>
        <v>0.06116533451230998</v>
      </c>
      <c r="R21" s="29">
        <f>P21*I18*0.01</f>
        <v>7.3435264976093615</v>
      </c>
      <c r="S21" s="93">
        <f t="shared" si="0"/>
        <v>0.04851236705297014</v>
      </c>
    </row>
    <row r="22" spans="2:19" ht="15">
      <c r="B22" s="50"/>
      <c r="C22" s="51"/>
      <c r="D22" s="52"/>
      <c r="E22" s="51"/>
      <c r="F22" s="6" t="s">
        <v>28</v>
      </c>
      <c r="O22" s="105">
        <v>48</v>
      </c>
      <c r="P22" s="29">
        <f>10^($I$27-$I$28/($I$29+O22))</f>
        <v>11.152469184836363</v>
      </c>
      <c r="Q22" s="92">
        <f t="shared" si="1"/>
        <v>0.07678770777260903</v>
      </c>
      <c r="R22" s="29">
        <f>P22*I18*0.01</f>
        <v>9.012658605465715</v>
      </c>
      <c r="S22" s="93">
        <f t="shared" si="0"/>
        <v>0.06061572342948121</v>
      </c>
    </row>
    <row r="23" spans="2:19" ht="15">
      <c r="B23" s="53"/>
      <c r="C23" s="121" t="s">
        <v>43</v>
      </c>
      <c r="D23" s="122"/>
      <c r="E23" s="81" t="s">
        <v>40</v>
      </c>
      <c r="F23" s="82" t="s">
        <v>41</v>
      </c>
      <c r="G23" s="80">
        <f>101.3*G19/(18/29+G19)</f>
        <v>9.962395495734672</v>
      </c>
      <c r="O23" s="105">
        <v>52</v>
      </c>
      <c r="P23" s="29">
        <f>10^($I$27-$I$28/($I$29+O23))</f>
        <v>13.607206682954493</v>
      </c>
      <c r="Q23" s="92">
        <f t="shared" si="1"/>
        <v>0.09631181884430982</v>
      </c>
      <c r="R23" s="29">
        <f>P23*I18*0.01</f>
        <v>10.996408631572454</v>
      </c>
      <c r="S23" s="93">
        <f t="shared" si="0"/>
        <v>0.07558234371675257</v>
      </c>
    </row>
    <row r="24" spans="2:19" ht="15">
      <c r="B24" s="58"/>
      <c r="C24" s="122" t="s">
        <v>42</v>
      </c>
      <c r="D24" s="122"/>
      <c r="E24" s="81" t="s">
        <v>44</v>
      </c>
      <c r="F24" s="82" t="s">
        <v>41</v>
      </c>
      <c r="G24" s="90">
        <f>10^($I$27-$I$28/($I$29+$G$17))</f>
        <v>12.32769526030353</v>
      </c>
      <c r="O24" s="105">
        <v>56</v>
      </c>
      <c r="P24" s="29">
        <f>10^($I$27-$I$28/($I$29+O24))</f>
        <v>16.50915171754007</v>
      </c>
      <c r="Q24" s="92">
        <f t="shared" si="1"/>
        <v>0.12085101038986473</v>
      </c>
      <c r="R24" s="29">
        <f>P24*I18*0.01</f>
        <v>13.341561032809953</v>
      </c>
      <c r="S24" s="93">
        <f t="shared" si="0"/>
        <v>0.09414638338460578</v>
      </c>
    </row>
    <row r="25" spans="2:19" ht="13.5">
      <c r="B25" s="58"/>
      <c r="O25" s="13">
        <v>60</v>
      </c>
      <c r="P25" s="95">
        <f>10^($I$27-$I$28/($I$29+O25))</f>
        <v>19.922345534478072</v>
      </c>
      <c r="Q25" s="30">
        <f t="shared" si="1"/>
        <v>0.15195318495275537</v>
      </c>
      <c r="R25" s="95">
        <f>P25*I18*0.01</f>
        <v>16.099869539788354</v>
      </c>
      <c r="S25" s="31">
        <f t="shared" si="0"/>
        <v>0.11728881656629402</v>
      </c>
    </row>
    <row r="26" spans="2:19" ht="15">
      <c r="B26" s="58"/>
      <c r="C26" s="59"/>
      <c r="D26" s="125" t="s">
        <v>45</v>
      </c>
      <c r="E26" s="126"/>
      <c r="F26" s="126"/>
      <c r="G26" s="127" t="s">
        <v>46</v>
      </c>
      <c r="H26" s="127"/>
      <c r="I26" s="127"/>
      <c r="J26" s="127"/>
      <c r="K26" s="83"/>
      <c r="O26" s="105">
        <v>64</v>
      </c>
      <c r="P26" s="29">
        <f>10^($I$27-$I$28/($I$29+O26))</f>
        <v>23.917324792189344</v>
      </c>
      <c r="Q26" s="92">
        <f t="shared" si="1"/>
        <v>0.19184185656600586</v>
      </c>
      <c r="R26" s="29">
        <f>P26*I18*0.01</f>
        <v>19.32833702881974</v>
      </c>
      <c r="S26" s="93">
        <f t="shared" si="0"/>
        <v>0.14635422060050451</v>
      </c>
    </row>
    <row r="27" spans="2:19" ht="15">
      <c r="B27" s="58"/>
      <c r="C27" s="89"/>
      <c r="H27" s="85" t="s">
        <v>47</v>
      </c>
      <c r="I27" s="86">
        <v>7.07406</v>
      </c>
      <c r="K27" s="136"/>
      <c r="O27" s="105">
        <v>68</v>
      </c>
      <c r="P27" s="29">
        <f>10^($I$27-$I$28/($I$29+O27))</f>
        <v>28.571458819500883</v>
      </c>
      <c r="Q27" s="92">
        <f t="shared" si="1"/>
        <v>0.24383836984212587</v>
      </c>
      <c r="R27" s="29">
        <f>P27*I18*0.01</f>
        <v>23.089488070534596</v>
      </c>
      <c r="S27" s="93">
        <f t="shared" si="0"/>
        <v>0.18324143436795992</v>
      </c>
    </row>
    <row r="28" spans="2:19" ht="15">
      <c r="B28" s="53"/>
      <c r="C28" s="54"/>
      <c r="D28" s="84"/>
      <c r="E28" s="41"/>
      <c r="F28" s="41"/>
      <c r="G28" s="41"/>
      <c r="H28" s="85" t="s">
        <v>49</v>
      </c>
      <c r="I28" s="86">
        <v>1657.46</v>
      </c>
      <c r="J28" s="128" t="s">
        <v>48</v>
      </c>
      <c r="K28" s="129"/>
      <c r="O28" s="105">
        <v>72</v>
      </c>
      <c r="P28" s="29">
        <f>10^($I$27-$I$28/($I$29+O28))</f>
        <v>33.9692756230482</v>
      </c>
      <c r="Q28" s="92">
        <f t="shared" si="1"/>
        <v>0.3131464597779366</v>
      </c>
      <c r="R28" s="29">
        <f>P28*I18*0.01</f>
        <v>27.451632386643904</v>
      </c>
      <c r="S28" s="93">
        <f t="shared" si="0"/>
        <v>0.23072878643974576</v>
      </c>
    </row>
    <row r="29" spans="2:19" ht="15">
      <c r="B29" s="58"/>
      <c r="C29" s="59"/>
      <c r="D29" s="84"/>
      <c r="E29" s="41"/>
      <c r="F29" s="41"/>
      <c r="G29" s="41"/>
      <c r="H29" s="87" t="s">
        <v>50</v>
      </c>
      <c r="I29" s="88">
        <v>227.02</v>
      </c>
      <c r="J29" s="130" t="s">
        <v>52</v>
      </c>
      <c r="K29" s="131"/>
      <c r="O29" s="105">
        <v>76</v>
      </c>
      <c r="P29" s="29">
        <f>10^($I$27-$I$28/($I$29+O29))</f>
        <v>40.20277456786843</v>
      </c>
      <c r="Q29" s="92">
        <f t="shared" si="1"/>
        <v>0.40842192271437106</v>
      </c>
      <c r="R29" s="29">
        <f>P29*I18*0.01</f>
        <v>32.48911753689046</v>
      </c>
      <c r="S29" s="93">
        <f t="shared" si="0"/>
        <v>0.29305915632806556</v>
      </c>
    </row>
    <row r="30" spans="2:19" ht="15">
      <c r="B30" s="58"/>
      <c r="C30" s="89"/>
      <c r="D30" s="114" t="s">
        <v>51</v>
      </c>
      <c r="E30" s="115"/>
      <c r="F30" s="115"/>
      <c r="G30" s="115"/>
      <c r="H30" s="116"/>
      <c r="I30" s="116"/>
      <c r="J30" s="116"/>
      <c r="K30" s="117"/>
      <c r="O30" s="13">
        <v>80</v>
      </c>
      <c r="P30" s="95">
        <f>10^($I$27-$I$28/($I$29+O30))</f>
        <v>47.371723784470696</v>
      </c>
      <c r="Q30" s="30">
        <f t="shared" si="1"/>
        <v>0.5452267523477593</v>
      </c>
      <c r="R30" s="95">
        <f>P30*I18*0.01</f>
        <v>38.28256926298955</v>
      </c>
      <c r="S30" s="31">
        <f t="shared" si="0"/>
        <v>0.37706384467057824</v>
      </c>
    </row>
    <row r="31" spans="2:19" ht="15">
      <c r="B31" s="58"/>
      <c r="C31" s="59"/>
      <c r="O31" s="105">
        <v>84</v>
      </c>
      <c r="P31" s="29">
        <f>10^($I$27-$I$28/($I$29+O31))</f>
        <v>55.5839405000478</v>
      </c>
      <c r="Q31" s="92">
        <f t="shared" si="1"/>
        <v>0.7546664616213196</v>
      </c>
      <c r="R31" s="29">
        <f>P31*I18*0.01</f>
        <v>44.919118033034984</v>
      </c>
      <c r="S31" s="93">
        <f t="shared" si="0"/>
        <v>0.49450861550746095</v>
      </c>
    </row>
    <row r="32" spans="2:19" ht="15">
      <c r="B32" s="58"/>
      <c r="C32" s="59"/>
      <c r="D32" s="60"/>
      <c r="E32" s="61"/>
      <c r="F32" s="62"/>
      <c r="O32" s="105">
        <v>88</v>
      </c>
      <c r="P32" s="29">
        <f>10^($I$27-$I$28/($I$29+O32))</f>
        <v>64.9555526478077</v>
      </c>
      <c r="Q32" s="92">
        <f t="shared" si="1"/>
        <v>1.1093094684811435</v>
      </c>
      <c r="R32" s="29">
        <f>P32*I18*0.01</f>
        <v>52.49261045616914</v>
      </c>
      <c r="S32" s="93">
        <f t="shared" si="0"/>
        <v>0.6675550687643304</v>
      </c>
    </row>
    <row r="33" spans="2:19" ht="15">
      <c r="B33" s="53"/>
      <c r="C33" s="54"/>
      <c r="D33" s="55"/>
      <c r="E33" s="56"/>
      <c r="F33" s="57"/>
      <c r="O33" s="105">
        <v>92</v>
      </c>
      <c r="P33" s="29">
        <f>10^($I$27-$I$28/($I$29+O33))</f>
        <v>75.61124027390146</v>
      </c>
      <c r="Q33" s="92">
        <f t="shared" si="1"/>
        <v>1.826912437702731</v>
      </c>
      <c r="R33" s="29">
        <f>P33*I18*0.01</f>
        <v>61.10380437105979</v>
      </c>
      <c r="S33" s="93">
        <f t="shared" si="0"/>
        <v>0.9435345477692332</v>
      </c>
    </row>
    <row r="34" spans="2:19" ht="15">
      <c r="B34" s="58"/>
      <c r="C34" s="59"/>
      <c r="D34" s="60"/>
      <c r="E34" s="61"/>
      <c r="F34" s="62"/>
      <c r="O34" s="105">
        <v>96</v>
      </c>
      <c r="P34" s="29">
        <f>10^($I$27-$I$28/($I$29+O34))</f>
        <v>87.68445543349176</v>
      </c>
      <c r="Q34" s="92">
        <f t="shared" si="1"/>
        <v>3.9972572629133096</v>
      </c>
      <c r="R34" s="29">
        <f>P34*I18*0.01</f>
        <v>70.86054655077982</v>
      </c>
      <c r="S34" s="93">
        <f t="shared" si="0"/>
        <v>1.4449145178412877</v>
      </c>
    </row>
    <row r="35" spans="2:19" ht="15">
      <c r="B35" s="58"/>
      <c r="C35" s="59"/>
      <c r="D35" s="60"/>
      <c r="E35" s="61"/>
      <c r="F35" s="62"/>
      <c r="L35" s="1"/>
      <c r="M35" s="16"/>
      <c r="O35" s="40">
        <v>100</v>
      </c>
      <c r="P35" s="94">
        <f>10^($I$27-$I$28/($I$29+O35))</f>
        <v>101.31761944363579</v>
      </c>
      <c r="Q35" s="32" t="s">
        <v>12</v>
      </c>
      <c r="R35" s="94">
        <f>P35*I18*0.01</f>
        <v>81.87793210902134</v>
      </c>
      <c r="S35" s="33" t="s">
        <v>12</v>
      </c>
    </row>
    <row r="36" spans="2:13" ht="15">
      <c r="B36" s="58"/>
      <c r="C36" s="59"/>
      <c r="D36" s="60"/>
      <c r="E36" s="61"/>
      <c r="F36" s="62"/>
      <c r="L36" s="1"/>
      <c r="M36" s="16"/>
    </row>
    <row r="37" spans="2:13" ht="15">
      <c r="B37" s="58"/>
      <c r="C37" s="59"/>
      <c r="D37" s="60"/>
      <c r="E37" s="61"/>
      <c r="F37" s="62"/>
      <c r="L37" s="1"/>
      <c r="M37" s="16"/>
    </row>
    <row r="38" spans="2:11" ht="14.25">
      <c r="B38" s="53"/>
      <c r="C38" s="54"/>
      <c r="D38" s="55"/>
      <c r="E38" s="56"/>
      <c r="F38" s="57"/>
      <c r="J38" s="15"/>
      <c r="K38" s="15"/>
    </row>
    <row r="39" spans="2:6" ht="15">
      <c r="B39" s="58"/>
      <c r="C39" s="59"/>
      <c r="D39" s="60"/>
      <c r="E39" s="61"/>
      <c r="F39" s="62"/>
    </row>
    <row r="40" spans="2:10" ht="15">
      <c r="B40" s="58"/>
      <c r="C40" s="59"/>
      <c r="D40" s="60"/>
      <c r="E40" s="61"/>
      <c r="F40" s="62"/>
      <c r="J40" s="22"/>
    </row>
    <row r="41" spans="2:17" ht="15">
      <c r="B41" s="58"/>
      <c r="C41" s="59"/>
      <c r="D41" s="60"/>
      <c r="E41" s="61"/>
      <c r="F41" s="62"/>
      <c r="J41" s="15"/>
      <c r="K41" s="15"/>
      <c r="L41" s="15"/>
      <c r="M41" s="15"/>
      <c r="N41" s="15"/>
      <c r="O41" s="15"/>
      <c r="P41" s="15"/>
      <c r="Q41" s="15"/>
    </row>
    <row r="42" spans="2:6" ht="15">
      <c r="B42" s="58"/>
      <c r="C42" s="59"/>
      <c r="D42" s="60"/>
      <c r="E42" s="61"/>
      <c r="F42" s="62"/>
    </row>
    <row r="43" spans="2:13" ht="14.25">
      <c r="B43" s="53"/>
      <c r="C43" s="54"/>
      <c r="D43" s="55"/>
      <c r="E43" s="56"/>
      <c r="F43" s="57"/>
      <c r="L43" s="91"/>
      <c r="M43" s="91"/>
    </row>
    <row r="44" spans="2:13" ht="15">
      <c r="B44" s="58"/>
      <c r="C44" s="59"/>
      <c r="D44" s="60"/>
      <c r="E44" s="61"/>
      <c r="F44" s="62"/>
      <c r="L44" s="38"/>
      <c r="M44" s="38"/>
    </row>
    <row r="45" spans="2:6" ht="15">
      <c r="B45" s="58"/>
      <c r="C45" s="59"/>
      <c r="D45" s="60"/>
      <c r="E45" s="61"/>
      <c r="F45" s="62"/>
    </row>
    <row r="46" spans="2:11" ht="15">
      <c r="B46" s="58"/>
      <c r="C46" s="59"/>
      <c r="D46" s="60"/>
      <c r="E46" s="61"/>
      <c r="F46" s="62"/>
      <c r="G46" s="17"/>
      <c r="H46" s="17"/>
      <c r="I46" s="17"/>
      <c r="J46" s="17"/>
      <c r="K46" s="17"/>
    </row>
    <row r="47" spans="2:11" ht="15">
      <c r="B47" s="58"/>
      <c r="C47" s="59"/>
      <c r="D47" s="60"/>
      <c r="E47" s="61"/>
      <c r="F47" s="62"/>
      <c r="G47" s="17"/>
      <c r="H47" s="17"/>
      <c r="I47" s="17"/>
      <c r="J47" s="17"/>
      <c r="K47" s="17"/>
    </row>
    <row r="48" spans="2:11" ht="14.25">
      <c r="B48" s="53"/>
      <c r="C48" s="54"/>
      <c r="D48" s="63"/>
      <c r="E48" s="64"/>
      <c r="F48" s="65"/>
      <c r="G48" s="17"/>
      <c r="H48" s="17"/>
      <c r="I48" s="17"/>
      <c r="J48" s="17"/>
      <c r="K48" s="17"/>
    </row>
    <row r="49" spans="2:5" ht="13.5">
      <c r="B49" s="2"/>
      <c r="C49" s="4"/>
      <c r="D49" s="41"/>
      <c r="E49" s="17"/>
    </row>
    <row r="50" spans="2:5" ht="13.5">
      <c r="B50" s="2"/>
      <c r="C50" s="4"/>
      <c r="D50" s="120"/>
      <c r="E50" s="120"/>
    </row>
    <row r="51" spans="2:3" ht="13.5">
      <c r="B51" s="2"/>
      <c r="C51" s="4"/>
    </row>
    <row r="52" spans="2:3" ht="13.5">
      <c r="B52" s="2"/>
      <c r="C52" s="4"/>
    </row>
    <row r="53" spans="2:3" ht="13.5">
      <c r="B53" s="3"/>
      <c r="C53" s="5"/>
    </row>
    <row r="57" spans="8:13" ht="13.5">
      <c r="H57" s="67"/>
      <c r="I57" s="67"/>
      <c r="J57" s="67"/>
      <c r="K57" s="67"/>
      <c r="L57" s="67"/>
      <c r="M57" s="67"/>
    </row>
    <row r="85" spans="8:13" ht="13.5">
      <c r="H85" s="119" t="s">
        <v>19</v>
      </c>
      <c r="I85" s="119"/>
      <c r="J85" s="119"/>
      <c r="K85" s="119"/>
      <c r="L85" s="119"/>
      <c r="M85" s="119"/>
    </row>
  </sheetData>
  <sheetProtection/>
  <mergeCells count="24">
    <mergeCell ref="J28:K28"/>
    <mergeCell ref="J29:K29"/>
    <mergeCell ref="C6:H6"/>
    <mergeCell ref="C8:D8"/>
    <mergeCell ref="R6:S6"/>
    <mergeCell ref="C21:G21"/>
    <mergeCell ref="D30:K30"/>
    <mergeCell ref="C17:D17"/>
    <mergeCell ref="C19:D19"/>
    <mergeCell ref="H85:M85"/>
    <mergeCell ref="D50:E50"/>
    <mergeCell ref="C23:D23"/>
    <mergeCell ref="C24:D24"/>
    <mergeCell ref="D26:F26"/>
    <mergeCell ref="G26:J26"/>
    <mergeCell ref="D2:F2"/>
    <mergeCell ref="Q4:S4"/>
    <mergeCell ref="O3:Q3"/>
    <mergeCell ref="C14:J14"/>
    <mergeCell ref="L18:M18"/>
    <mergeCell ref="L14:M14"/>
    <mergeCell ref="C4:F4"/>
    <mergeCell ref="D10:L10"/>
    <mergeCell ref="R5:S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Equation.3" shapeId="304838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Nagoya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masaaki</cp:lastModifiedBy>
  <cp:lastPrinted>2008-08-14T02:09:48Z</cp:lastPrinted>
  <dcterms:created xsi:type="dcterms:W3CDTF">2007-09-18T07:32:03Z</dcterms:created>
  <dcterms:modified xsi:type="dcterms:W3CDTF">2009-05-24T04:44:59Z</dcterms:modified>
  <cp:category/>
  <cp:version/>
  <cp:contentType/>
  <cp:contentStatus/>
</cp:coreProperties>
</file>